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bolduev/Downloads/"/>
    </mc:Choice>
  </mc:AlternateContent>
  <xr:revisionPtr revIDLastSave="0" documentId="13_ncr:1_{833BD7E0-BC92-0D41-A72F-8B9CC83C2B7F}" xr6:coauthVersionLast="47" xr6:coauthVersionMax="47" xr10:uidLastSave="{00000000-0000-0000-0000-000000000000}"/>
  <bookViews>
    <workbookView xWindow="-100" yWindow="760" windowWidth="23260" windowHeight="12460" xr2:uid="{815BB24A-B7A5-47CF-A364-507431A10564}"/>
  </bookViews>
  <sheets>
    <sheet name="Упрощенная финансовая модель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7" i="2" l="1"/>
  <c r="AR37" i="2"/>
  <c r="AP37" i="2"/>
  <c r="AN37" i="2"/>
  <c r="AV37" i="2" s="1"/>
  <c r="AJ37" i="2"/>
  <c r="AH37" i="2"/>
  <c r="AF37" i="2"/>
  <c r="AD37" i="2"/>
  <c r="Z37" i="2"/>
  <c r="X37" i="2"/>
  <c r="T37" i="2"/>
  <c r="R37" i="2"/>
  <c r="P37" i="2"/>
  <c r="L37" i="2"/>
  <c r="J37" i="2"/>
  <c r="H37" i="2"/>
  <c r="N37" i="2" s="1"/>
  <c r="G37" i="2"/>
  <c r="AT36" i="2"/>
  <c r="AR36" i="2"/>
  <c r="AP36" i="2"/>
  <c r="AN36" i="2"/>
  <c r="AJ36" i="2"/>
  <c r="AH36" i="2"/>
  <c r="AF36" i="2"/>
  <c r="AD36" i="2"/>
  <c r="AL36" i="2" s="1"/>
  <c r="Z36" i="2"/>
  <c r="X36" i="2"/>
  <c r="T36" i="2"/>
  <c r="R36" i="2"/>
  <c r="P36" i="2"/>
  <c r="V36" i="2" s="1"/>
  <c r="L36" i="2"/>
  <c r="J36" i="2"/>
  <c r="N36" i="2" s="1"/>
  <c r="AC36" i="2" s="1"/>
  <c r="H36" i="2"/>
  <c r="G36" i="2"/>
  <c r="AT35" i="2"/>
  <c r="AR35" i="2"/>
  <c r="AP35" i="2"/>
  <c r="AN35" i="2"/>
  <c r="AJ35" i="2"/>
  <c r="AH35" i="2"/>
  <c r="AF35" i="2"/>
  <c r="AD35" i="2"/>
  <c r="AL35" i="2" s="1"/>
  <c r="Z35" i="2"/>
  <c r="X35" i="2"/>
  <c r="T35" i="2"/>
  <c r="R35" i="2"/>
  <c r="P35" i="2"/>
  <c r="V35" i="2" s="1"/>
  <c r="L35" i="2"/>
  <c r="J35" i="2"/>
  <c r="H35" i="2"/>
  <c r="G35" i="2"/>
  <c r="AT34" i="2"/>
  <c r="AR34" i="2"/>
  <c r="AP34" i="2"/>
  <c r="AN34" i="2"/>
  <c r="AJ34" i="2"/>
  <c r="AH34" i="2"/>
  <c r="AF34" i="2"/>
  <c r="AD34" i="2"/>
  <c r="AL34" i="2" s="1"/>
  <c r="Z34" i="2"/>
  <c r="X34" i="2"/>
  <c r="T34" i="2"/>
  <c r="R34" i="2"/>
  <c r="R32" i="2" s="1"/>
  <c r="P34" i="2"/>
  <c r="L34" i="2"/>
  <c r="J34" i="2"/>
  <c r="H34" i="2"/>
  <c r="N34" i="2" s="1"/>
  <c r="G34" i="2"/>
  <c r="AT33" i="2"/>
  <c r="AR33" i="2"/>
  <c r="AP33" i="2"/>
  <c r="AN33" i="2"/>
  <c r="AV33" i="2" s="1"/>
  <c r="AJ33" i="2"/>
  <c r="AH33" i="2"/>
  <c r="AF33" i="2"/>
  <c r="AD33" i="2"/>
  <c r="Z33" i="2"/>
  <c r="X33" i="2"/>
  <c r="T33" i="2"/>
  <c r="T32" i="2" s="1"/>
  <c r="R33" i="2"/>
  <c r="P33" i="2"/>
  <c r="L33" i="2"/>
  <c r="J33" i="2"/>
  <c r="H33" i="2"/>
  <c r="G33" i="2"/>
  <c r="AT32" i="2"/>
  <c r="AR32" i="2"/>
  <c r="AP32" i="2"/>
  <c r="AN32" i="2"/>
  <c r="AJ32" i="2"/>
  <c r="AH32" i="2"/>
  <c r="AF32" i="2"/>
  <c r="AD32" i="2"/>
  <c r="AL32" i="2" s="1"/>
  <c r="Z32" i="2"/>
  <c r="X32" i="2"/>
  <c r="V32" i="2"/>
  <c r="N32" i="2"/>
  <c r="G32" i="2"/>
  <c r="AT31" i="2"/>
  <c r="AR31" i="2"/>
  <c r="AP31" i="2"/>
  <c r="AN31" i="2"/>
  <c r="AV31" i="2" s="1"/>
  <c r="AJ31" i="2"/>
  <c r="AH31" i="2"/>
  <c r="AF31" i="2"/>
  <c r="AD31" i="2"/>
  <c r="AL31" i="2" s="1"/>
  <c r="Z31" i="2"/>
  <c r="X31" i="2"/>
  <c r="V31" i="2"/>
  <c r="N31" i="2"/>
  <c r="G31" i="2"/>
  <c r="AT30" i="2"/>
  <c r="AR30" i="2"/>
  <c r="AP30" i="2"/>
  <c r="AN30" i="2"/>
  <c r="AJ30" i="2"/>
  <c r="AH30" i="2"/>
  <c r="AF30" i="2"/>
  <c r="AD30" i="2"/>
  <c r="AL30" i="2" s="1"/>
  <c r="Z30" i="2"/>
  <c r="X30" i="2"/>
  <c r="V30" i="2"/>
  <c r="T30" i="2"/>
  <c r="R30" i="2"/>
  <c r="P30" i="2"/>
  <c r="N30" i="2"/>
  <c r="L30" i="2"/>
  <c r="J30" i="2"/>
  <c r="H30" i="2"/>
  <c r="G30" i="2"/>
  <c r="AT29" i="2"/>
  <c r="AR29" i="2"/>
  <c r="AP29" i="2"/>
  <c r="AN29" i="2"/>
  <c r="AV29" i="2" s="1"/>
  <c r="AJ29" i="2"/>
  <c r="AH29" i="2"/>
  <c r="AF29" i="2"/>
  <c r="AD29" i="2"/>
  <c r="AL29" i="2" s="1"/>
  <c r="Z29" i="2"/>
  <c r="X29" i="2"/>
  <c r="T29" i="2"/>
  <c r="R29" i="2"/>
  <c r="P29" i="2"/>
  <c r="L29" i="2"/>
  <c r="J29" i="2"/>
  <c r="H29" i="2"/>
  <c r="G29" i="2"/>
  <c r="AT28" i="2"/>
  <c r="AR28" i="2"/>
  <c r="AP28" i="2"/>
  <c r="AN28" i="2"/>
  <c r="AV28" i="2" s="1"/>
  <c r="AJ28" i="2"/>
  <c r="AH28" i="2"/>
  <c r="AF28" i="2"/>
  <c r="AD28" i="2"/>
  <c r="AL28" i="2" s="1"/>
  <c r="Z28" i="2"/>
  <c r="X28" i="2"/>
  <c r="T28" i="2"/>
  <c r="R28" i="2"/>
  <c r="P28" i="2"/>
  <c r="L28" i="2"/>
  <c r="J28" i="2"/>
  <c r="H28" i="2"/>
  <c r="G28" i="2"/>
  <c r="AT27" i="2"/>
  <c r="AR27" i="2"/>
  <c r="AP27" i="2"/>
  <c r="AN27" i="2"/>
  <c r="AJ27" i="2"/>
  <c r="AH27" i="2"/>
  <c r="AF27" i="2"/>
  <c r="AD27" i="2"/>
  <c r="Z27" i="2"/>
  <c r="X27" i="2"/>
  <c r="T27" i="2"/>
  <c r="T26" i="2" s="1"/>
  <c r="R27" i="2"/>
  <c r="P27" i="2"/>
  <c r="P26" i="2" s="1"/>
  <c r="L27" i="2"/>
  <c r="J27" i="2"/>
  <c r="J26" i="2" s="1"/>
  <c r="H27" i="2"/>
  <c r="G27" i="2"/>
  <c r="AT26" i="2"/>
  <c r="AR26" i="2"/>
  <c r="AP26" i="2"/>
  <c r="AN26" i="2"/>
  <c r="AV26" i="2" s="1"/>
  <c r="AJ26" i="2"/>
  <c r="AH26" i="2"/>
  <c r="AF26" i="2"/>
  <c r="AD26" i="2"/>
  <c r="Z26" i="2"/>
  <c r="X26" i="2"/>
  <c r="V26" i="2"/>
  <c r="N26" i="2"/>
  <c r="G26" i="2"/>
  <c r="AT25" i="2"/>
  <c r="AR25" i="2"/>
  <c r="AP25" i="2"/>
  <c r="AN25" i="2"/>
  <c r="AV25" i="2" s="1"/>
  <c r="AJ25" i="2"/>
  <c r="AH25" i="2"/>
  <c r="AF25" i="2"/>
  <c r="AD25" i="2"/>
  <c r="Z25" i="2"/>
  <c r="X25" i="2"/>
  <c r="V25" i="2"/>
  <c r="N25" i="2"/>
  <c r="G25" i="2"/>
  <c r="AT24" i="2"/>
  <c r="AR24" i="2"/>
  <c r="AP24" i="2"/>
  <c r="AN24" i="2"/>
  <c r="AJ24" i="2"/>
  <c r="AH24" i="2"/>
  <c r="AF24" i="2"/>
  <c r="AD24" i="2"/>
  <c r="AL24" i="2" s="1"/>
  <c r="Z24" i="2"/>
  <c r="X24" i="2"/>
  <c r="T24" i="2"/>
  <c r="R24" i="2"/>
  <c r="P24" i="2"/>
  <c r="L24" i="2"/>
  <c r="J24" i="2"/>
  <c r="H24" i="2"/>
  <c r="N24" i="2" s="1"/>
  <c r="G24" i="2"/>
  <c r="AT23" i="2"/>
  <c r="AR23" i="2"/>
  <c r="AP23" i="2"/>
  <c r="AN23" i="2"/>
  <c r="AV23" i="2" s="1"/>
  <c r="AJ23" i="2"/>
  <c r="AH23" i="2"/>
  <c r="AF23" i="2"/>
  <c r="AD23" i="2"/>
  <c r="AL23" i="2" s="1"/>
  <c r="Z23" i="2"/>
  <c r="X23" i="2"/>
  <c r="T23" i="2"/>
  <c r="R23" i="2"/>
  <c r="P23" i="2"/>
  <c r="V23" i="2" s="1"/>
  <c r="L23" i="2"/>
  <c r="J23" i="2"/>
  <c r="H23" i="2"/>
  <c r="N23" i="2" s="1"/>
  <c r="G23" i="2"/>
  <c r="AT22" i="2"/>
  <c r="AR22" i="2"/>
  <c r="AP22" i="2"/>
  <c r="AN22" i="2"/>
  <c r="AV22" i="2" s="1"/>
  <c r="AJ22" i="2"/>
  <c r="AH22" i="2"/>
  <c r="AF22" i="2"/>
  <c r="AD22" i="2"/>
  <c r="AL22" i="2" s="1"/>
  <c r="Z22" i="2"/>
  <c r="X22" i="2"/>
  <c r="T22" i="2"/>
  <c r="R22" i="2"/>
  <c r="P22" i="2"/>
  <c r="L22" i="2"/>
  <c r="L20" i="2" s="1"/>
  <c r="J22" i="2"/>
  <c r="H22" i="2"/>
  <c r="G22" i="2"/>
  <c r="AT21" i="2"/>
  <c r="AR21" i="2"/>
  <c r="AP21" i="2"/>
  <c r="AN21" i="2"/>
  <c r="AV21" i="2" s="1"/>
  <c r="AJ21" i="2"/>
  <c r="AH21" i="2"/>
  <c r="AF21" i="2"/>
  <c r="AF20" i="2" s="1"/>
  <c r="AD21" i="2"/>
  <c r="Z21" i="2"/>
  <c r="X21" i="2"/>
  <c r="T21" i="2"/>
  <c r="R21" i="2"/>
  <c r="P21" i="2"/>
  <c r="L21" i="2"/>
  <c r="J21" i="2"/>
  <c r="H21" i="2"/>
  <c r="N21" i="2" s="1"/>
  <c r="G21" i="2"/>
  <c r="AT20" i="2"/>
  <c r="AR20" i="2"/>
  <c r="AP20" i="2"/>
  <c r="AN20" i="2"/>
  <c r="AV20" i="2" s="1"/>
  <c r="AJ20" i="2"/>
  <c r="AH20" i="2"/>
  <c r="Z20" i="2"/>
  <c r="X20" i="2"/>
  <c r="V20" i="2"/>
  <c r="N20" i="2"/>
  <c r="AB20" i="2" s="1"/>
  <c r="G20" i="2"/>
  <c r="AT19" i="2"/>
  <c r="AR19" i="2"/>
  <c r="AP19" i="2"/>
  <c r="AN19" i="2"/>
  <c r="AJ19" i="2"/>
  <c r="AH19" i="2"/>
  <c r="AF19" i="2"/>
  <c r="AD19" i="2"/>
  <c r="AL19" i="2" s="1"/>
  <c r="Z19" i="2"/>
  <c r="X19" i="2"/>
  <c r="T19" i="2"/>
  <c r="R19" i="2"/>
  <c r="P19" i="2"/>
  <c r="V19" i="2" s="1"/>
  <c r="L19" i="2"/>
  <c r="J19" i="2"/>
  <c r="N19" i="2" s="1"/>
  <c r="H19" i="2"/>
  <c r="G19" i="2"/>
  <c r="AT18" i="2"/>
  <c r="AR18" i="2"/>
  <c r="AP18" i="2"/>
  <c r="AN18" i="2"/>
  <c r="AV18" i="2" s="1"/>
  <c r="AJ18" i="2"/>
  <c r="AH18" i="2"/>
  <c r="AF18" i="2"/>
  <c r="AD18" i="2"/>
  <c r="AL18" i="2" s="1"/>
  <c r="Z18" i="2"/>
  <c r="X18" i="2"/>
  <c r="T18" i="2"/>
  <c r="R18" i="2"/>
  <c r="P18" i="2"/>
  <c r="V18" i="2" s="1"/>
  <c r="L18" i="2"/>
  <c r="J18" i="2"/>
  <c r="H18" i="2"/>
  <c r="N18" i="2" s="1"/>
  <c r="G18" i="2"/>
  <c r="AT17" i="2"/>
  <c r="AR17" i="2"/>
  <c r="AP17" i="2"/>
  <c r="AN17" i="2"/>
  <c r="AV17" i="2" s="1"/>
  <c r="AJ17" i="2"/>
  <c r="AH17" i="2"/>
  <c r="AL17" i="2" s="1"/>
  <c r="AF17" i="2"/>
  <c r="AD17" i="2"/>
  <c r="Z17" i="2"/>
  <c r="X17" i="2"/>
  <c r="T17" i="2"/>
  <c r="T16" i="2" s="1"/>
  <c r="R17" i="2"/>
  <c r="P17" i="2"/>
  <c r="L17" i="2"/>
  <c r="L16" i="2" s="1"/>
  <c r="L25" i="2" s="1"/>
  <c r="J17" i="2"/>
  <c r="J16" i="2" s="1"/>
  <c r="H17" i="2"/>
  <c r="H16" i="2" s="1"/>
  <c r="G17" i="2"/>
  <c r="AT16" i="2"/>
  <c r="AR16" i="2"/>
  <c r="AP16" i="2"/>
  <c r="AN16" i="2"/>
  <c r="AJ16" i="2"/>
  <c r="AH16" i="2"/>
  <c r="AF16" i="2"/>
  <c r="AD16" i="2"/>
  <c r="Z16" i="2"/>
  <c r="X16" i="2"/>
  <c r="V16" i="2"/>
  <c r="R16" i="2"/>
  <c r="P16" i="2"/>
  <c r="N16" i="2"/>
  <c r="AB16" i="2" s="1"/>
  <c r="G16" i="2"/>
  <c r="AV27" i="2" l="1"/>
  <c r="H20" i="2"/>
  <c r="H26" i="2"/>
  <c r="AL37" i="2"/>
  <c r="V17" i="2"/>
  <c r="J20" i="2"/>
  <c r="J25" i="2" s="1"/>
  <c r="J31" i="2" s="1"/>
  <c r="L26" i="2"/>
  <c r="L31" i="2" s="1"/>
  <c r="N28" i="2"/>
  <c r="AB28" i="2" s="1"/>
  <c r="N29" i="2"/>
  <c r="AB29" i="2" s="1"/>
  <c r="AV30" i="2"/>
  <c r="AV32" i="2"/>
  <c r="AV34" i="2"/>
  <c r="AL25" i="2"/>
  <c r="V37" i="2"/>
  <c r="AV19" i="2"/>
  <c r="AB18" i="2"/>
  <c r="V21" i="2"/>
  <c r="V22" i="2"/>
  <c r="AV24" i="2"/>
  <c r="AB26" i="2"/>
  <c r="R26" i="2"/>
  <c r="V28" i="2"/>
  <c r="AB32" i="2"/>
  <c r="H32" i="2"/>
  <c r="AV35" i="2"/>
  <c r="AV36" i="2"/>
  <c r="V34" i="2"/>
  <c r="AB34" i="2" s="1"/>
  <c r="AV16" i="2"/>
  <c r="H25" i="2"/>
  <c r="H31" i="2" s="1"/>
  <c r="J32" i="2"/>
  <c r="AB25" i="2"/>
  <c r="V29" i="2"/>
  <c r="AB30" i="2"/>
  <c r="L32" i="2"/>
  <c r="AB37" i="2"/>
  <c r="AB31" i="2"/>
  <c r="AB23" i="2"/>
  <c r="T20" i="2"/>
  <c r="T25" i="2" s="1"/>
  <c r="T31" i="2" s="1"/>
  <c r="P32" i="2"/>
  <c r="AD20" i="2"/>
  <c r="AL20" i="2" s="1"/>
  <c r="AL26" i="2"/>
  <c r="V33" i="2"/>
  <c r="AL33" i="2"/>
  <c r="AB21" i="2"/>
  <c r="AB19" i="2"/>
  <c r="AL16" i="2"/>
  <c r="AL21" i="2"/>
  <c r="V24" i="2"/>
  <c r="AL27" i="2"/>
  <c r="N35" i="2"/>
  <c r="AB24" i="2"/>
  <c r="AC35" i="2"/>
  <c r="N27" i="2"/>
  <c r="N22" i="2"/>
  <c r="AB22" i="2" s="1"/>
  <c r="N33" i="2"/>
  <c r="R20" i="2"/>
  <c r="R25" i="2" s="1"/>
  <c r="R31" i="2" s="1"/>
  <c r="N17" i="2"/>
  <c r="AB17" i="2" s="1"/>
  <c r="V27" i="2"/>
  <c r="P20" i="2"/>
  <c r="P25" i="2" s="1"/>
  <c r="P31" i="2" s="1"/>
  <c r="AB33" i="2" l="1"/>
  <c r="AB27" i="2"/>
</calcChain>
</file>

<file path=xl/sharedStrings.xml><?xml version="1.0" encoding="utf-8"?>
<sst xmlns="http://schemas.openxmlformats.org/spreadsheetml/2006/main" count="94" uniqueCount="65">
  <si>
    <t>Панель управления упрощенной бизнес модели</t>
  </si>
  <si>
    <t>Система счисления</t>
  </si>
  <si>
    <t>тыс. руб</t>
  </si>
  <si>
    <t>Упрощенная финаносвая модель</t>
  </si>
  <si>
    <t>на период 2025-2028 гг.</t>
  </si>
  <si>
    <t>№</t>
  </si>
  <si>
    <t>Показатель</t>
  </si>
  <si>
    <t>Еденица измерения</t>
  </si>
  <si>
    <t>1 месяц</t>
  </si>
  <si>
    <t>2 месяц</t>
  </si>
  <si>
    <t>3 месяц</t>
  </si>
  <si>
    <t>1 квартал</t>
  </si>
  <si>
    <t>4 месяц</t>
  </si>
  <si>
    <t>5 месяц</t>
  </si>
  <si>
    <t>6 месяц</t>
  </si>
  <si>
    <t>2 квартал</t>
  </si>
  <si>
    <t>3 квартал</t>
  </si>
  <si>
    <t>4 квартал</t>
  </si>
  <si>
    <t>1 год</t>
  </si>
  <si>
    <t>2 год</t>
  </si>
  <si>
    <t>3 год</t>
  </si>
  <si>
    <t>ИТОГО</t>
  </si>
  <si>
    <t>1.</t>
  </si>
  <si>
    <t>Выручка</t>
  </si>
  <si>
    <t>1.1.</t>
  </si>
  <si>
    <t>Продажа аппаратов</t>
  </si>
  <si>
    <t>1.2.</t>
  </si>
  <si>
    <t>Выручка с личныйх аппаратов</t>
  </si>
  <si>
    <t>1.3.</t>
  </si>
  <si>
    <t>Выручка с аппаратов франчайзи</t>
  </si>
  <si>
    <t>2.</t>
  </si>
  <si>
    <t>Переменные расходы</t>
  </si>
  <si>
    <t>2.1.</t>
  </si>
  <si>
    <t>Себестоимость услуг</t>
  </si>
  <si>
    <t>2.2.</t>
  </si>
  <si>
    <t>Заработная плата сотрудников</t>
  </si>
  <si>
    <t>2.3.</t>
  </si>
  <si>
    <t>Производство аппаратов</t>
  </si>
  <si>
    <t>2.4.</t>
  </si>
  <si>
    <t>Иное</t>
  </si>
  <si>
    <t>3.</t>
  </si>
  <si>
    <t>Маржинальная прибыль</t>
  </si>
  <si>
    <t>4.</t>
  </si>
  <si>
    <t>Постоянные расходы</t>
  </si>
  <si>
    <t>4.1.</t>
  </si>
  <si>
    <t>Тех. Обслуживание аппаратов</t>
  </si>
  <si>
    <t>4.2.</t>
  </si>
  <si>
    <t>Аренда помещения под аппараты</t>
  </si>
  <si>
    <t>4.3.</t>
  </si>
  <si>
    <t>5.</t>
  </si>
  <si>
    <t>Бюджет на маркетинг</t>
  </si>
  <si>
    <t>6.</t>
  </si>
  <si>
    <t>Валовая прибыль</t>
  </si>
  <si>
    <t>7.</t>
  </si>
  <si>
    <t>Иные расходы</t>
  </si>
  <si>
    <t>7.1.</t>
  </si>
  <si>
    <t>Комерческие и адинистративные расходы</t>
  </si>
  <si>
    <t>7.2.</t>
  </si>
  <si>
    <t>Налоги</t>
  </si>
  <si>
    <t>7.3.</t>
  </si>
  <si>
    <t>Амортизация</t>
  </si>
  <si>
    <t>7.4.</t>
  </si>
  <si>
    <t>Дивидентный капитал</t>
  </si>
  <si>
    <t>8.</t>
  </si>
  <si>
    <t>Чистая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</si>
</sst>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1"/>
      <name val="Aptos Narrow"/>
      <scheme val="minor"/>
    </font>
    <font>
      <sz val="16"/>
      <color theme="1"/>
      <name val="Aptos Narrow"/>
      <family val="2"/>
      <charset val="204"/>
      <scheme val="minor"/>
    </font>
    <font>
      <sz val="14"/>
      <color theme="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b/>
      <sz val="11"/>
      <name val="Aptos Narrow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2" borderId="0" xfId="1" applyFill="1"/>
    <xf numFmtId="0" fontId="6" fillId="2" borderId="0" xfId="1" applyFont="1" applyFill="1"/>
    <xf numFmtId="0" fontId="2" fillId="4" borderId="1" xfId="1" applyFont="1" applyFill="1" applyBorder="1" applyAlignment="1">
      <alignment horizontal="left" vertical="top"/>
    </xf>
    <xf numFmtId="0" fontId="1" fillId="2" borderId="1" xfId="1" applyFont="1" applyFill="1" applyBorder="1" applyAlignment="1">
      <alignment horizontal="center"/>
    </xf>
    <xf numFmtId="0" fontId="2" fillId="4" borderId="15" xfId="1" applyFont="1" applyFill="1" applyBorder="1" applyAlignment="1">
      <alignment horizontal="left" vertical="top"/>
    </xf>
    <xf numFmtId="3" fontId="2" fillId="2" borderId="12" xfId="1" applyNumberFormat="1" applyFont="1" applyFill="1" applyBorder="1" applyAlignment="1">
      <alignment horizontal="right" vertical="top"/>
    </xf>
    <xf numFmtId="3" fontId="2" fillId="2" borderId="14" xfId="1" applyNumberFormat="1" applyFont="1" applyFill="1" applyBorder="1" applyAlignment="1">
      <alignment horizontal="right" vertical="top"/>
    </xf>
    <xf numFmtId="0" fontId="4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6" fillId="0" borderId="0" xfId="1" applyFont="1"/>
    <xf numFmtId="4" fontId="6" fillId="0" borderId="0" xfId="1" applyNumberFormat="1" applyFont="1"/>
    <xf numFmtId="0" fontId="3" fillId="0" borderId="0" xfId="1" applyAlignment="1">
      <alignment horizont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top"/>
    </xf>
    <xf numFmtId="0" fontId="2" fillId="3" borderId="2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right" vertical="top"/>
    </xf>
    <xf numFmtId="3" fontId="2" fillId="2" borderId="4" xfId="1" applyNumberFormat="1" applyFont="1" applyFill="1" applyBorder="1" applyAlignment="1">
      <alignment horizontal="right" vertical="top"/>
    </xf>
    <xf numFmtId="3" fontId="2" fillId="2" borderId="2" xfId="1" applyNumberFormat="1" applyFont="1" applyFill="1" applyBorder="1" applyAlignment="1">
      <alignment horizontal="right" vertical="top"/>
    </xf>
    <xf numFmtId="3" fontId="8" fillId="2" borderId="2" xfId="1" applyNumberFormat="1" applyFont="1" applyFill="1" applyBorder="1" applyAlignment="1">
      <alignment horizontal="right" vertical="top"/>
    </xf>
    <xf numFmtId="3" fontId="8" fillId="2" borderId="4" xfId="1" applyNumberFormat="1" applyFont="1" applyFill="1" applyBorder="1" applyAlignment="1">
      <alignment horizontal="right" vertical="top"/>
    </xf>
    <xf numFmtId="0" fontId="7" fillId="4" borderId="12" xfId="1" applyFont="1" applyFill="1" applyBorder="1" applyAlignment="1">
      <alignment horizontal="left"/>
    </xf>
    <xf numFmtId="0" fontId="7" fillId="4" borderId="13" xfId="1" applyFont="1" applyFill="1" applyBorder="1" applyAlignment="1">
      <alignment horizontal="left"/>
    </xf>
    <xf numFmtId="0" fontId="7" fillId="4" borderId="14" xfId="1" applyFont="1" applyFill="1" applyBorder="1" applyAlignment="1">
      <alignment horizontal="left"/>
    </xf>
    <xf numFmtId="3" fontId="2" fillId="2" borderId="12" xfId="1" applyNumberFormat="1" applyFont="1" applyFill="1" applyBorder="1" applyAlignment="1">
      <alignment horizontal="right" vertical="top"/>
    </xf>
    <xf numFmtId="3" fontId="2" fillId="2" borderId="13" xfId="1" applyNumberFormat="1" applyFont="1" applyFill="1" applyBorder="1" applyAlignment="1">
      <alignment horizontal="right" vertical="top"/>
    </xf>
    <xf numFmtId="3" fontId="2" fillId="2" borderId="14" xfId="1" applyNumberFormat="1" applyFont="1" applyFill="1" applyBorder="1" applyAlignment="1">
      <alignment horizontal="right" vertical="top"/>
    </xf>
    <xf numFmtId="0" fontId="2" fillId="4" borderId="2" xfId="1" applyFont="1" applyFill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4" borderId="4" xfId="1" applyFont="1" applyFill="1" applyBorder="1" applyAlignment="1">
      <alignment horizontal="left"/>
    </xf>
    <xf numFmtId="0" fontId="2" fillId="4" borderId="12" xfId="1" applyFont="1" applyFill="1" applyBorder="1" applyAlignment="1">
      <alignment horizontal="left"/>
    </xf>
    <xf numFmtId="0" fontId="2" fillId="4" borderId="13" xfId="1" applyFont="1" applyFill="1" applyBorder="1" applyAlignment="1">
      <alignment horizontal="left"/>
    </xf>
    <xf numFmtId="0" fontId="2" fillId="4" borderId="14" xfId="1" applyFont="1" applyFill="1" applyBorder="1" applyAlignment="1">
      <alignment horizontal="left"/>
    </xf>
    <xf numFmtId="3" fontId="8" fillId="2" borderId="12" xfId="1" applyNumberFormat="1" applyFont="1" applyFill="1" applyBorder="1" applyAlignment="1">
      <alignment horizontal="right" vertical="top"/>
    </xf>
    <xf numFmtId="3" fontId="8" fillId="2" borderId="14" xfId="1" applyNumberFormat="1" applyFont="1" applyFill="1" applyBorder="1" applyAlignment="1">
      <alignment horizontal="right" vertical="top"/>
    </xf>
    <xf numFmtId="0" fontId="2" fillId="4" borderId="12" xfId="1" applyFont="1" applyFill="1" applyBorder="1" applyAlignment="1">
      <alignment horizontal="left" wrapText="1"/>
    </xf>
    <xf numFmtId="0" fontId="2" fillId="4" borderId="13" xfId="1" applyFont="1" applyFill="1" applyBorder="1" applyAlignment="1">
      <alignment horizontal="left" wrapText="1"/>
    </xf>
    <xf numFmtId="0" fontId="2" fillId="4" borderId="14" xfId="1" applyFont="1" applyFill="1" applyBorder="1" applyAlignment="1">
      <alignment horizontal="left" wrapText="1"/>
    </xf>
    <xf numFmtId="3" fontId="2" fillId="2" borderId="12" xfId="1" applyNumberFormat="1" applyFont="1" applyFill="1" applyBorder="1" applyAlignment="1">
      <alignment horizontal="right" vertical="top" wrapText="1"/>
    </xf>
    <xf numFmtId="3" fontId="2" fillId="2" borderId="13" xfId="1" applyNumberFormat="1" applyFont="1" applyFill="1" applyBorder="1" applyAlignment="1">
      <alignment horizontal="right" vertical="top" wrapText="1"/>
    </xf>
    <xf numFmtId="3" fontId="2" fillId="2" borderId="14" xfId="1" applyNumberFormat="1" applyFont="1" applyFill="1" applyBorder="1" applyAlignment="1">
      <alignment horizontal="right" vertical="top" wrapText="1"/>
    </xf>
    <xf numFmtId="3" fontId="8" fillId="2" borderId="12" xfId="1" applyNumberFormat="1" applyFont="1" applyFill="1" applyBorder="1" applyAlignment="1">
      <alignment horizontal="right" vertical="top" wrapText="1"/>
    </xf>
    <xf numFmtId="3" fontId="8" fillId="2" borderId="14" xfId="1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 xr:uid="{2E32CBAB-F791-479B-8939-5A028DB43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/&#1052;&#1086;&#1081;%20&#1076;&#1080;&#1089;&#1082;/PhoDo/In-development/&#1054;&#1073;&#1097;&#1072;&#1103;_&#1092;&#1080;&#1085;&#1072;&#1085;&#1089;&#1086;&#1074;&#1072;&#1103;_&#1084;&#1086;&#1076;&#1077;&#1083;&#1100;_PhoDo_23.05.xlsx" TargetMode="External"/><Relationship Id="rId1" Type="http://schemas.openxmlformats.org/officeDocument/2006/relationships/externalLinkPath" Target="file:///G:/&#1052;&#1086;&#1081;%20&#1076;&#1080;&#1089;&#1082;/PhoDo/In-development/&#1054;&#1073;&#1097;&#1072;&#1103;_&#1092;&#1080;&#1085;&#1072;&#1085;&#1089;&#1086;&#1074;&#1072;&#1103;_&#1084;&#1086;&#1076;&#1077;&#1083;&#1100;_PhoDo_23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анель управления"/>
      <sheetName val="Общая"/>
      <sheetName val="Упрощенная модель"/>
      <sheetName val="Личная финансовая модель"/>
      <sheetName val="Финансовая модель франшизы"/>
    </sheetNames>
    <sheetDataSet>
      <sheetData sheetId="0"/>
      <sheetData sheetId="1">
        <row r="16">
          <cell r="E16">
            <v>4023735</v>
          </cell>
          <cell r="H16">
            <v>39620071.5</v>
          </cell>
          <cell r="K16">
            <v>59212755</v>
          </cell>
          <cell r="N16">
            <v>95257147.5</v>
          </cell>
          <cell r="Q16">
            <v>86062725</v>
          </cell>
          <cell r="T16">
            <v>121655857.5</v>
          </cell>
          <cell r="W16">
            <v>114040845</v>
          </cell>
          <cell r="Z16">
            <v>142977892.5</v>
          </cell>
          <cell r="AC16">
            <v>118553445</v>
          </cell>
          <cell r="AF16">
            <v>164299927.5</v>
          </cell>
          <cell r="AI16">
            <v>150592905</v>
          </cell>
          <cell r="AL16">
            <v>185621962.5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1316175</v>
          </cell>
          <cell r="G18">
            <v>1955460</v>
          </cell>
          <cell r="H18">
            <v>3113694</v>
          </cell>
          <cell r="I18">
            <v>3572475</v>
          </cell>
          <cell r="J18">
            <v>2895585</v>
          </cell>
          <cell r="K18">
            <v>4700625</v>
          </cell>
          <cell r="L18">
            <v>5264700</v>
          </cell>
          <cell r="M18">
            <v>5828775</v>
          </cell>
          <cell r="N18">
            <v>7351777.5</v>
          </cell>
          <cell r="O18">
            <v>4869847.5</v>
          </cell>
          <cell r="P18">
            <v>5264700</v>
          </cell>
          <cell r="Q18">
            <v>8085075</v>
          </cell>
          <cell r="R18">
            <v>8649150</v>
          </cell>
          <cell r="S18">
            <v>9213225</v>
          </cell>
          <cell r="T18">
            <v>11243895</v>
          </cell>
          <cell r="U18">
            <v>10341375</v>
          </cell>
          <cell r="V18">
            <v>7633815</v>
          </cell>
          <cell r="W18">
            <v>11469525</v>
          </cell>
          <cell r="X18">
            <v>12033600</v>
          </cell>
          <cell r="Y18">
            <v>12597675</v>
          </cell>
          <cell r="Z18">
            <v>15136012.5</v>
          </cell>
          <cell r="AA18">
            <v>9608077.5</v>
          </cell>
          <cell r="AB18">
            <v>10002930</v>
          </cell>
          <cell r="AC18">
            <v>14853975</v>
          </cell>
          <cell r="AD18">
            <v>15418050</v>
          </cell>
          <cell r="AE18">
            <v>15982125</v>
          </cell>
          <cell r="AF18">
            <v>19028130</v>
          </cell>
          <cell r="AG18">
            <v>17110275</v>
          </cell>
          <cell r="AH18">
            <v>12372045</v>
          </cell>
          <cell r="AI18">
            <v>18238425</v>
          </cell>
          <cell r="AJ18">
            <v>18802500</v>
          </cell>
          <cell r="AK18">
            <v>19366575</v>
          </cell>
          <cell r="AL18">
            <v>22920247.5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6000000</v>
          </cell>
          <cell r="G70">
            <v>1800000</v>
          </cell>
          <cell r="H70">
            <v>1800000</v>
          </cell>
          <cell r="I70">
            <v>1800000</v>
          </cell>
          <cell r="J70">
            <v>1800000</v>
          </cell>
          <cell r="K70">
            <v>1800000</v>
          </cell>
          <cell r="L70">
            <v>1800000</v>
          </cell>
          <cell r="M70">
            <v>1800000</v>
          </cell>
          <cell r="N70">
            <v>1800000</v>
          </cell>
          <cell r="O70">
            <v>1800000</v>
          </cell>
          <cell r="P70">
            <v>1800000</v>
          </cell>
          <cell r="Q70">
            <v>1800000</v>
          </cell>
          <cell r="R70">
            <v>1800000</v>
          </cell>
          <cell r="S70">
            <v>1800000</v>
          </cell>
          <cell r="T70">
            <v>1800000</v>
          </cell>
          <cell r="U70">
            <v>1800000</v>
          </cell>
          <cell r="V70">
            <v>1800000</v>
          </cell>
          <cell r="W70">
            <v>1800000</v>
          </cell>
          <cell r="X70">
            <v>1800000</v>
          </cell>
          <cell r="Y70">
            <v>1800000</v>
          </cell>
          <cell r="Z70">
            <v>1800000</v>
          </cell>
          <cell r="AA70">
            <v>1800000</v>
          </cell>
          <cell r="AB70">
            <v>1800000</v>
          </cell>
          <cell r="AC70">
            <v>1800000</v>
          </cell>
          <cell r="AD70">
            <v>1800000</v>
          </cell>
          <cell r="AE70">
            <v>1800000</v>
          </cell>
          <cell r="AF70">
            <v>1800000</v>
          </cell>
          <cell r="AG70">
            <v>1800000</v>
          </cell>
          <cell r="AH70">
            <v>1800000</v>
          </cell>
          <cell r="AI70">
            <v>1800000</v>
          </cell>
          <cell r="AJ70">
            <v>1800000</v>
          </cell>
          <cell r="AK70">
            <v>1800000</v>
          </cell>
          <cell r="AL70">
            <v>1800000</v>
          </cell>
        </row>
        <row r="72">
          <cell r="C72">
            <v>526470</v>
          </cell>
          <cell r="D72">
            <v>789705</v>
          </cell>
          <cell r="E72">
            <v>2707560</v>
          </cell>
          <cell r="F72">
            <v>4738230</v>
          </cell>
          <cell r="G72">
            <v>7220160</v>
          </cell>
          <cell r="H72">
            <v>11676352.5</v>
          </cell>
          <cell r="I72">
            <v>13537800</v>
          </cell>
          <cell r="J72">
            <v>11055870</v>
          </cell>
          <cell r="K72">
            <v>18050400</v>
          </cell>
          <cell r="L72">
            <v>20306700</v>
          </cell>
          <cell r="M72">
            <v>22563000</v>
          </cell>
          <cell r="N72">
            <v>28542195</v>
          </cell>
          <cell r="O72">
            <v>17768362.5</v>
          </cell>
          <cell r="P72">
            <v>18163215</v>
          </cell>
          <cell r="Q72">
            <v>26511525</v>
          </cell>
          <cell r="R72">
            <v>27075600</v>
          </cell>
          <cell r="S72">
            <v>27639675</v>
          </cell>
          <cell r="T72">
            <v>32434312.5</v>
          </cell>
          <cell r="U72">
            <v>28767825</v>
          </cell>
          <cell r="V72">
            <v>20532330</v>
          </cell>
          <cell r="W72">
            <v>29895975</v>
          </cell>
          <cell r="X72">
            <v>30460050</v>
          </cell>
          <cell r="Y72">
            <v>31024125</v>
          </cell>
          <cell r="Z72">
            <v>36326430</v>
          </cell>
          <cell r="AA72">
            <v>22506592.5</v>
          </cell>
          <cell r="AB72">
            <v>22901445</v>
          </cell>
          <cell r="AC72">
            <v>33280425</v>
          </cell>
          <cell r="AD72">
            <v>33844500</v>
          </cell>
          <cell r="AE72">
            <v>34408575</v>
          </cell>
          <cell r="AF72">
            <v>40218547.499999993</v>
          </cell>
          <cell r="AG72">
            <v>35536725</v>
          </cell>
          <cell r="AH72">
            <v>25270560</v>
          </cell>
          <cell r="AI72">
            <v>36664875</v>
          </cell>
          <cell r="AJ72">
            <v>37228950</v>
          </cell>
          <cell r="AK72">
            <v>37793025</v>
          </cell>
          <cell r="AL72">
            <v>44110665</v>
          </cell>
        </row>
        <row r="128">
          <cell r="C128">
            <v>5201142.8</v>
          </cell>
          <cell r="D128">
            <v>1219714.2</v>
          </cell>
          <cell r="E128">
            <v>6344734.4000000004</v>
          </cell>
          <cell r="F128">
            <v>12107142.199999999</v>
          </cell>
          <cell r="G128">
            <v>8792488.8000000007</v>
          </cell>
          <cell r="H128">
            <v>9077961.6600000001</v>
          </cell>
          <cell r="L128">
            <v>9750936</v>
          </cell>
          <cell r="M128">
            <v>9924201</v>
          </cell>
          <cell r="N128">
            <v>10285485.9</v>
          </cell>
          <cell r="O128">
            <v>5277140.4000000004</v>
          </cell>
          <cell r="P128">
            <v>5332854.5999999996</v>
          </cell>
          <cell r="Q128">
            <v>5805384</v>
          </cell>
          <cell r="AA128">
            <v>5945710.7999999998</v>
          </cell>
          <cell r="AB128">
            <v>6001425</v>
          </cell>
          <cell r="AC128">
            <v>6637056</v>
          </cell>
          <cell r="AD128">
            <v>6706362</v>
          </cell>
          <cell r="AE128">
            <v>6775668</v>
          </cell>
          <cell r="AF128">
            <v>7155320.0999999996</v>
          </cell>
          <cell r="AG128">
            <v>6914280</v>
          </cell>
          <cell r="AH128">
            <v>6335710.2000000002</v>
          </cell>
          <cell r="AI128">
            <v>7052892</v>
          </cell>
          <cell r="AJ128">
            <v>7122198</v>
          </cell>
          <cell r="AK128">
            <v>7191504</v>
          </cell>
          <cell r="AL128">
            <v>7611931.5</v>
          </cell>
        </row>
        <row r="129">
          <cell r="C129"/>
          <cell r="D129"/>
          <cell r="E129"/>
          <cell r="F129"/>
          <cell r="G129"/>
          <cell r="H129"/>
          <cell r="L129"/>
          <cell r="M129"/>
          <cell r="N129"/>
          <cell r="O129"/>
          <cell r="P129"/>
          <cell r="Q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</row>
        <row r="131">
          <cell r="C131">
            <v>21142.799999999999</v>
          </cell>
          <cell r="D131">
            <v>31714.2</v>
          </cell>
          <cell r="E131">
            <v>108734.39999999999</v>
          </cell>
          <cell r="F131">
            <v>243142.2</v>
          </cell>
          <cell r="G131">
            <v>368488.80000000005</v>
          </cell>
          <cell r="H131">
            <v>593961.65999999992</v>
          </cell>
          <cell r="L131">
            <v>1026936</v>
          </cell>
          <cell r="M131">
            <v>1140201</v>
          </cell>
          <cell r="N131">
            <v>1441485.9</v>
          </cell>
          <cell r="O131">
            <v>909140.4</v>
          </cell>
          <cell r="P131">
            <v>940854.6</v>
          </cell>
          <cell r="Q131">
            <v>1389384</v>
          </cell>
          <cell r="R131">
            <v>1434690</v>
          </cell>
          <cell r="S131">
            <v>1479996</v>
          </cell>
          <cell r="T131">
            <v>1754097.3</v>
          </cell>
          <cell r="U131">
            <v>1570608</v>
          </cell>
          <cell r="V131">
            <v>1131139.7999999998</v>
          </cell>
          <cell r="W131">
            <v>1661220</v>
          </cell>
          <cell r="X131">
            <v>1706526</v>
          </cell>
          <cell r="Y131">
            <v>1751832</v>
          </cell>
          <cell r="Z131">
            <v>2066708.7</v>
          </cell>
          <cell r="AA131">
            <v>1289710.7999999998</v>
          </cell>
          <cell r="AB131">
            <v>1321425</v>
          </cell>
          <cell r="AC131">
            <v>1933056</v>
          </cell>
          <cell r="AD131">
            <v>1978362</v>
          </cell>
          <cell r="AE131">
            <v>2023668</v>
          </cell>
          <cell r="AF131">
            <v>2379320.0999999996</v>
          </cell>
          <cell r="AG131">
            <v>2114280</v>
          </cell>
          <cell r="AH131">
            <v>1511710.2</v>
          </cell>
          <cell r="AI131">
            <v>2204892</v>
          </cell>
          <cell r="AJ131">
            <v>2250198</v>
          </cell>
          <cell r="AK131">
            <v>2295504</v>
          </cell>
          <cell r="AL131">
            <v>2691931.5</v>
          </cell>
        </row>
        <row r="229">
          <cell r="C229">
            <v>40000</v>
          </cell>
          <cell r="D229">
            <v>48000</v>
          </cell>
          <cell r="E229">
            <v>96000</v>
          </cell>
          <cell r="F229">
            <v>184000</v>
          </cell>
          <cell r="G229">
            <v>244000</v>
          </cell>
          <cell r="H229">
            <v>304000</v>
          </cell>
          <cell r="L229">
            <v>544000</v>
          </cell>
          <cell r="M229">
            <v>604000</v>
          </cell>
          <cell r="N229">
            <v>664000</v>
          </cell>
          <cell r="O229">
            <v>688000</v>
          </cell>
          <cell r="P229">
            <v>712000</v>
          </cell>
          <cell r="Q229">
            <v>736000</v>
          </cell>
          <cell r="R229">
            <v>760000</v>
          </cell>
          <cell r="S229">
            <v>784000</v>
          </cell>
          <cell r="T229">
            <v>808000</v>
          </cell>
          <cell r="U229">
            <v>832000</v>
          </cell>
          <cell r="V229">
            <v>856000</v>
          </cell>
          <cell r="W229">
            <v>880000</v>
          </cell>
          <cell r="X229">
            <v>904000</v>
          </cell>
          <cell r="Y229">
            <v>928000</v>
          </cell>
          <cell r="Z229">
            <v>952000</v>
          </cell>
          <cell r="AA229">
            <v>976000</v>
          </cell>
          <cell r="AB229">
            <v>1000000</v>
          </cell>
          <cell r="AC229">
            <v>1024000</v>
          </cell>
          <cell r="AD229">
            <v>1048000</v>
          </cell>
          <cell r="AE229">
            <v>1072000</v>
          </cell>
          <cell r="AF229">
            <v>1096000</v>
          </cell>
          <cell r="AG229">
            <v>1120000</v>
          </cell>
          <cell r="AH229">
            <v>1144000</v>
          </cell>
          <cell r="AI229">
            <v>1168000</v>
          </cell>
          <cell r="AJ229">
            <v>1192000</v>
          </cell>
          <cell r="AK229">
            <v>1216000</v>
          </cell>
          <cell r="AL229">
            <v>1240000</v>
          </cell>
        </row>
        <row r="235">
          <cell r="C235">
            <v>140000</v>
          </cell>
          <cell r="D235">
            <v>140000</v>
          </cell>
          <cell r="E235">
            <v>140000</v>
          </cell>
          <cell r="F235">
            <v>680000</v>
          </cell>
          <cell r="G235">
            <v>680000</v>
          </cell>
          <cell r="H235">
            <v>680000</v>
          </cell>
          <cell r="L235">
            <v>680000</v>
          </cell>
          <cell r="M235">
            <v>680000</v>
          </cell>
          <cell r="N235">
            <v>680000</v>
          </cell>
          <cell r="O235">
            <v>680000</v>
          </cell>
          <cell r="P235">
            <v>680000</v>
          </cell>
          <cell r="Q235">
            <v>680000</v>
          </cell>
          <cell r="R235">
            <v>680000</v>
          </cell>
          <cell r="S235">
            <v>680000</v>
          </cell>
          <cell r="T235">
            <v>680000</v>
          </cell>
          <cell r="U235">
            <v>680000</v>
          </cell>
          <cell r="V235">
            <v>680000</v>
          </cell>
          <cell r="W235">
            <v>680000</v>
          </cell>
          <cell r="X235">
            <v>680000</v>
          </cell>
          <cell r="Y235">
            <v>680000</v>
          </cell>
          <cell r="Z235">
            <v>680000</v>
          </cell>
          <cell r="AA235">
            <v>680000</v>
          </cell>
          <cell r="AB235">
            <v>680000</v>
          </cell>
          <cell r="AC235">
            <v>680000</v>
          </cell>
          <cell r="AD235">
            <v>680000</v>
          </cell>
          <cell r="AE235">
            <v>680000</v>
          </cell>
          <cell r="AF235">
            <v>680000</v>
          </cell>
          <cell r="AG235">
            <v>680000</v>
          </cell>
          <cell r="AH235">
            <v>680000</v>
          </cell>
          <cell r="AI235">
            <v>680000</v>
          </cell>
          <cell r="AJ235">
            <v>680000</v>
          </cell>
          <cell r="AK235">
            <v>680000</v>
          </cell>
          <cell r="AL235">
            <v>680000</v>
          </cell>
        </row>
        <row r="247">
          <cell r="C247">
            <v>5000000</v>
          </cell>
          <cell r="D247">
            <v>1000000</v>
          </cell>
          <cell r="E247">
            <v>6000000</v>
          </cell>
          <cell r="F247">
            <v>11000000</v>
          </cell>
          <cell r="G247">
            <v>7500000</v>
          </cell>
          <cell r="H247">
            <v>7500000</v>
          </cell>
          <cell r="L247">
            <v>7500000</v>
          </cell>
          <cell r="M247">
            <v>7500000</v>
          </cell>
          <cell r="N247">
            <v>7500000</v>
          </cell>
          <cell r="O247">
            <v>3000000</v>
          </cell>
          <cell r="P247">
            <v>3000000</v>
          </cell>
          <cell r="Q247">
            <v>3000000</v>
          </cell>
          <cell r="R247">
            <v>3000000</v>
          </cell>
          <cell r="S247">
            <v>3000000</v>
          </cell>
          <cell r="T247">
            <v>3000000</v>
          </cell>
          <cell r="U247">
            <v>3000000</v>
          </cell>
          <cell r="V247">
            <v>3000000</v>
          </cell>
          <cell r="W247">
            <v>3000000</v>
          </cell>
          <cell r="X247">
            <v>3000000</v>
          </cell>
          <cell r="Y247">
            <v>3000000</v>
          </cell>
          <cell r="Z247">
            <v>3000000</v>
          </cell>
          <cell r="AA247">
            <v>3000000</v>
          </cell>
          <cell r="AB247">
            <v>3000000</v>
          </cell>
          <cell r="AC247">
            <v>3000000</v>
          </cell>
          <cell r="AD247">
            <v>3000000</v>
          </cell>
          <cell r="AE247">
            <v>3000000</v>
          </cell>
          <cell r="AF247">
            <v>3000000</v>
          </cell>
          <cell r="AG247">
            <v>3000000</v>
          </cell>
          <cell r="AH247">
            <v>3000000</v>
          </cell>
          <cell r="AI247">
            <v>3000000</v>
          </cell>
          <cell r="AJ247">
            <v>3000000</v>
          </cell>
          <cell r="AK247">
            <v>3000000</v>
          </cell>
          <cell r="AL247">
            <v>3000000</v>
          </cell>
        </row>
        <row r="249">
          <cell r="C249">
            <v>-4674672.8</v>
          </cell>
          <cell r="D249">
            <v>-430009.19999999995</v>
          </cell>
          <cell r="E249">
            <v>-3637174.4000000004</v>
          </cell>
          <cell r="F249">
            <v>-52737.199999999255</v>
          </cell>
          <cell r="G249">
            <v>2183131.1999999993</v>
          </cell>
          <cell r="H249">
            <v>7512084.8399999999</v>
          </cell>
          <cell r="I249">
            <v>9679134</v>
          </cell>
          <cell r="J249">
            <v>6587170.8000000007</v>
          </cell>
          <cell r="K249">
            <v>14973354</v>
          </cell>
          <cell r="L249">
            <v>17620464</v>
          </cell>
          <cell r="M249">
            <v>20267574</v>
          </cell>
          <cell r="N249">
            <v>27408486.600000001</v>
          </cell>
          <cell r="O249">
            <v>19161069.600000001</v>
          </cell>
          <cell r="P249">
            <v>19895060.399999999</v>
          </cell>
          <cell r="Q249">
            <v>30591216</v>
          </cell>
          <cell r="R249">
            <v>31650060</v>
          </cell>
          <cell r="S249">
            <v>32708904</v>
          </cell>
          <cell r="T249">
            <v>39236110.200000003</v>
          </cell>
          <cell r="U249">
            <v>34826592</v>
          </cell>
          <cell r="V249">
            <v>24299005.199999999</v>
          </cell>
          <cell r="W249">
            <v>36944280</v>
          </cell>
          <cell r="X249">
            <v>38003124</v>
          </cell>
          <cell r="Y249">
            <v>39061968</v>
          </cell>
          <cell r="Z249">
            <v>46563733.799999997</v>
          </cell>
          <cell r="AA249">
            <v>27968959.199999999</v>
          </cell>
          <cell r="AB249">
            <v>28702950</v>
          </cell>
          <cell r="AC249">
            <v>43297344</v>
          </cell>
          <cell r="AD249">
            <v>44356188</v>
          </cell>
          <cell r="AE249">
            <v>45415032</v>
          </cell>
          <cell r="AF249">
            <v>53891357.399999991</v>
          </cell>
          <cell r="AG249">
            <v>47532720</v>
          </cell>
          <cell r="AH249">
            <v>33106894.800000001</v>
          </cell>
          <cell r="AI249">
            <v>49650408</v>
          </cell>
          <cell r="AJ249">
            <v>50709252</v>
          </cell>
          <cell r="AK249">
            <v>51768096</v>
          </cell>
          <cell r="AL249">
            <v>61218981</v>
          </cell>
        </row>
        <row r="250"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  <cell r="AL250"/>
        </row>
        <row r="251"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  <cell r="AI251"/>
          <cell r="AJ251"/>
          <cell r="AK251"/>
          <cell r="AL251"/>
        </row>
        <row r="253">
          <cell r="C253">
            <v>691271.98</v>
          </cell>
          <cell r="D253">
            <v>817270.47</v>
          </cell>
          <cell r="E253">
            <v>1614988.04</v>
          </cell>
          <cell r="F253">
            <v>2973621.27</v>
          </cell>
          <cell r="G253">
            <v>4000371.2800000003</v>
          </cell>
          <cell r="H253">
            <v>5335770.7110000001</v>
          </cell>
          <cell r="I253">
            <v>6286428.8499999996</v>
          </cell>
          <cell r="J253">
            <v>6593748.1699999999</v>
          </cell>
          <cell r="K253">
            <v>8304212.3499999996</v>
          </cell>
          <cell r="L253">
            <v>9312741.5999999996</v>
          </cell>
          <cell r="M253">
            <v>10321995.85</v>
          </cell>
          <cell r="N253">
            <v>11959300.115</v>
          </cell>
          <cell r="O253">
            <v>10396498.715</v>
          </cell>
          <cell r="P253">
            <v>10736782.460000001</v>
          </cell>
          <cell r="Q253">
            <v>12195723.15</v>
          </cell>
          <cell r="R253">
            <v>12566128.5</v>
          </cell>
          <cell r="S253">
            <v>12936533.85</v>
          </cell>
          <cell r="T253">
            <v>13911450.08</v>
          </cell>
          <cell r="U253">
            <v>13678794.550000001</v>
          </cell>
          <cell r="V253">
            <v>12781384.93</v>
          </cell>
          <cell r="W253">
            <v>14420330.25</v>
          </cell>
          <cell r="X253">
            <v>14791460.6</v>
          </cell>
          <cell r="Y253">
            <v>15161865.949999999</v>
          </cell>
          <cell r="Z253">
            <v>16329621.994999999</v>
          </cell>
          <cell r="AA253">
            <v>14260637.73</v>
          </cell>
          <cell r="AB253">
            <v>14596972.949999999</v>
          </cell>
          <cell r="AC253">
            <v>16312133.1</v>
          </cell>
          <cell r="AD253">
            <v>16677622.699999999</v>
          </cell>
          <cell r="AE253">
            <v>17043112.300000001</v>
          </cell>
          <cell r="AF253">
            <v>18139933.435000002</v>
          </cell>
          <cell r="AG253">
            <v>17773366.5</v>
          </cell>
          <cell r="AH253">
            <v>16617884.27</v>
          </cell>
          <cell r="AI253">
            <v>18503620.699999999</v>
          </cell>
          <cell r="AJ253">
            <v>18868385.300000001</v>
          </cell>
          <cell r="AK253">
            <v>19234599.899999999</v>
          </cell>
          <cell r="AL253">
            <v>20554309.175000001</v>
          </cell>
        </row>
        <row r="254"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</row>
        <row r="256">
          <cell r="C256">
            <v>200000</v>
          </cell>
          <cell r="D256">
            <v>240000</v>
          </cell>
          <cell r="E256">
            <v>480000</v>
          </cell>
          <cell r="F256">
            <v>920000</v>
          </cell>
          <cell r="G256">
            <v>1220000</v>
          </cell>
          <cell r="H256">
            <v>1520000</v>
          </cell>
          <cell r="I256">
            <v>1820000</v>
          </cell>
          <cell r="J256">
            <v>2120000</v>
          </cell>
          <cell r="K256">
            <v>2420000</v>
          </cell>
          <cell r="L256">
            <v>2720000</v>
          </cell>
          <cell r="M256">
            <v>3020000</v>
          </cell>
          <cell r="N256">
            <v>3320000</v>
          </cell>
          <cell r="O256">
            <v>3440000</v>
          </cell>
          <cell r="P256">
            <v>3560000</v>
          </cell>
          <cell r="Q256">
            <v>3680000</v>
          </cell>
          <cell r="R256">
            <v>3800000</v>
          </cell>
          <cell r="S256">
            <v>3920000</v>
          </cell>
          <cell r="T256">
            <v>4040000</v>
          </cell>
          <cell r="U256">
            <v>4160000</v>
          </cell>
          <cell r="V256">
            <v>4280000</v>
          </cell>
          <cell r="W256">
            <v>4400000</v>
          </cell>
          <cell r="X256">
            <v>4520000</v>
          </cell>
          <cell r="Y256">
            <v>4640000</v>
          </cell>
          <cell r="Z256">
            <v>4760000</v>
          </cell>
          <cell r="AA256">
            <v>4880000</v>
          </cell>
          <cell r="AB256">
            <v>5000000</v>
          </cell>
          <cell r="AC256">
            <v>5120000</v>
          </cell>
          <cell r="AD256">
            <v>5240000</v>
          </cell>
          <cell r="AE256">
            <v>5360000</v>
          </cell>
          <cell r="AF256">
            <v>5480000</v>
          </cell>
          <cell r="AG256">
            <v>5600000</v>
          </cell>
          <cell r="AH256">
            <v>5720000</v>
          </cell>
          <cell r="AI256">
            <v>5840000</v>
          </cell>
          <cell r="AJ256">
            <v>5960000</v>
          </cell>
          <cell r="AK256">
            <v>6080000</v>
          </cell>
          <cell r="AL256">
            <v>6200000</v>
          </cell>
        </row>
        <row r="258">
          <cell r="C258">
            <v>50000</v>
          </cell>
          <cell r="D258">
            <v>50000</v>
          </cell>
          <cell r="E258">
            <v>50000</v>
          </cell>
          <cell r="F258">
            <v>50000</v>
          </cell>
          <cell r="G258">
            <v>50000</v>
          </cell>
          <cell r="H258">
            <v>50000</v>
          </cell>
          <cell r="I258">
            <v>50000</v>
          </cell>
          <cell r="J258">
            <v>50000</v>
          </cell>
          <cell r="K258">
            <v>50000</v>
          </cell>
          <cell r="L258">
            <v>50000</v>
          </cell>
          <cell r="M258">
            <v>50000</v>
          </cell>
          <cell r="N258">
            <v>50000</v>
          </cell>
          <cell r="O258">
            <v>50000</v>
          </cell>
          <cell r="P258">
            <v>50000</v>
          </cell>
          <cell r="Q258">
            <v>50000</v>
          </cell>
          <cell r="R258">
            <v>50000</v>
          </cell>
          <cell r="S258">
            <v>50000</v>
          </cell>
          <cell r="T258">
            <v>50000</v>
          </cell>
          <cell r="U258">
            <v>50000</v>
          </cell>
          <cell r="V258">
            <v>50000</v>
          </cell>
          <cell r="W258">
            <v>50000</v>
          </cell>
          <cell r="X258">
            <v>50000</v>
          </cell>
          <cell r="Y258">
            <v>50000</v>
          </cell>
          <cell r="Z258">
            <v>50000</v>
          </cell>
          <cell r="AA258">
            <v>50000</v>
          </cell>
          <cell r="AB258">
            <v>50000</v>
          </cell>
          <cell r="AC258">
            <v>50000</v>
          </cell>
          <cell r="AD258">
            <v>50000</v>
          </cell>
          <cell r="AE258">
            <v>50000</v>
          </cell>
          <cell r="AF258">
            <v>50000</v>
          </cell>
          <cell r="AG258">
            <v>50000</v>
          </cell>
          <cell r="AH258">
            <v>50000</v>
          </cell>
          <cell r="AI258">
            <v>50000</v>
          </cell>
          <cell r="AJ258">
            <v>50000</v>
          </cell>
          <cell r="AK258">
            <v>50000</v>
          </cell>
          <cell r="AL258">
            <v>50000</v>
          </cell>
        </row>
        <row r="260">
          <cell r="C260">
            <v>250000</v>
          </cell>
          <cell r="D260">
            <v>300000</v>
          </cell>
          <cell r="E260">
            <v>600000</v>
          </cell>
          <cell r="F260">
            <v>1150000</v>
          </cell>
          <cell r="G260">
            <v>1525000</v>
          </cell>
          <cell r="H260">
            <v>1900000</v>
          </cell>
          <cell r="I260">
            <v>2275000</v>
          </cell>
          <cell r="J260">
            <v>2650000</v>
          </cell>
          <cell r="K260">
            <v>3025000</v>
          </cell>
          <cell r="L260">
            <v>3400000</v>
          </cell>
          <cell r="M260">
            <v>3775000</v>
          </cell>
          <cell r="N260">
            <v>4150000</v>
          </cell>
          <cell r="O260">
            <v>4300000</v>
          </cell>
          <cell r="P260">
            <v>4450000</v>
          </cell>
          <cell r="Q260">
            <v>4600000</v>
          </cell>
          <cell r="R260">
            <v>4750000</v>
          </cell>
          <cell r="S260">
            <v>4900000</v>
          </cell>
          <cell r="T260">
            <v>5050000</v>
          </cell>
          <cell r="U260">
            <v>5200000</v>
          </cell>
          <cell r="V260">
            <v>5350000</v>
          </cell>
          <cell r="W260">
            <v>5500000</v>
          </cell>
          <cell r="X260">
            <v>5650000</v>
          </cell>
          <cell r="Y260">
            <v>5800000</v>
          </cell>
          <cell r="Z260">
            <v>5950000</v>
          </cell>
          <cell r="AA260">
            <v>6100000</v>
          </cell>
          <cell r="AB260">
            <v>6250000</v>
          </cell>
          <cell r="AC260">
            <v>6400000</v>
          </cell>
          <cell r="AD260">
            <v>6550000</v>
          </cell>
          <cell r="AE260">
            <v>6700000</v>
          </cell>
          <cell r="AF260">
            <v>6850000</v>
          </cell>
          <cell r="AG260">
            <v>7000000</v>
          </cell>
          <cell r="AH260">
            <v>7150000</v>
          </cell>
          <cell r="AI260">
            <v>7300000</v>
          </cell>
          <cell r="AJ260">
            <v>7450000</v>
          </cell>
          <cell r="AK260">
            <v>7600000</v>
          </cell>
          <cell r="AL260">
            <v>7750000</v>
          </cell>
        </row>
        <row r="262">
          <cell r="C262">
            <v>40000</v>
          </cell>
          <cell r="D262">
            <v>40000</v>
          </cell>
          <cell r="E262">
            <v>40000</v>
          </cell>
          <cell r="F262">
            <v>40000</v>
          </cell>
          <cell r="G262">
            <v>40000</v>
          </cell>
          <cell r="H262">
            <v>40000</v>
          </cell>
          <cell r="I262">
            <v>40000</v>
          </cell>
          <cell r="J262">
            <v>40000</v>
          </cell>
          <cell r="K262">
            <v>40000</v>
          </cell>
          <cell r="L262">
            <v>40000</v>
          </cell>
          <cell r="M262">
            <v>40000</v>
          </cell>
          <cell r="N262">
            <v>40000</v>
          </cell>
          <cell r="O262">
            <v>40000</v>
          </cell>
          <cell r="P262">
            <v>40000</v>
          </cell>
          <cell r="Q262">
            <v>40000</v>
          </cell>
          <cell r="R262">
            <v>40000</v>
          </cell>
          <cell r="S262">
            <v>40000</v>
          </cell>
          <cell r="T262">
            <v>40000</v>
          </cell>
          <cell r="U262">
            <v>40000</v>
          </cell>
          <cell r="V262">
            <v>40000</v>
          </cell>
          <cell r="W262">
            <v>40000</v>
          </cell>
          <cell r="X262">
            <v>40000</v>
          </cell>
          <cell r="Y262">
            <v>40000</v>
          </cell>
          <cell r="Z262">
            <v>40000</v>
          </cell>
          <cell r="AA262">
            <v>40000</v>
          </cell>
          <cell r="AB262">
            <v>40000</v>
          </cell>
          <cell r="AC262">
            <v>40000</v>
          </cell>
          <cell r="AD262">
            <v>40000</v>
          </cell>
          <cell r="AE262">
            <v>40000</v>
          </cell>
          <cell r="AF262">
            <v>40000</v>
          </cell>
          <cell r="AG262">
            <v>40000</v>
          </cell>
          <cell r="AH262">
            <v>40000</v>
          </cell>
          <cell r="AI262">
            <v>40000</v>
          </cell>
          <cell r="AJ262">
            <v>40000</v>
          </cell>
          <cell r="AK262">
            <v>40000</v>
          </cell>
          <cell r="AL262">
            <v>40000</v>
          </cell>
        </row>
        <row r="264">
          <cell r="C264">
            <v>80000</v>
          </cell>
          <cell r="D264">
            <v>80000</v>
          </cell>
          <cell r="E264">
            <v>80000</v>
          </cell>
          <cell r="F264">
            <v>80000</v>
          </cell>
          <cell r="G264">
            <v>80000</v>
          </cell>
          <cell r="H264">
            <v>80000</v>
          </cell>
          <cell r="I264">
            <v>80000</v>
          </cell>
          <cell r="J264">
            <v>80000</v>
          </cell>
          <cell r="K264">
            <v>80000</v>
          </cell>
          <cell r="L264">
            <v>80000</v>
          </cell>
          <cell r="M264">
            <v>80000</v>
          </cell>
          <cell r="N264">
            <v>80000</v>
          </cell>
          <cell r="O264">
            <v>80000</v>
          </cell>
          <cell r="P264">
            <v>80000</v>
          </cell>
          <cell r="Q264">
            <v>80000</v>
          </cell>
          <cell r="R264">
            <v>80000</v>
          </cell>
          <cell r="S264">
            <v>80000</v>
          </cell>
          <cell r="T264">
            <v>80000</v>
          </cell>
          <cell r="U264">
            <v>80000</v>
          </cell>
          <cell r="V264">
            <v>80000</v>
          </cell>
          <cell r="W264">
            <v>80000</v>
          </cell>
          <cell r="X264">
            <v>80000</v>
          </cell>
          <cell r="Y264">
            <v>80000</v>
          </cell>
          <cell r="Z264">
            <v>80000</v>
          </cell>
          <cell r="AA264">
            <v>80000</v>
          </cell>
          <cell r="AB264">
            <v>80000</v>
          </cell>
          <cell r="AC264">
            <v>80000</v>
          </cell>
          <cell r="AD264">
            <v>80000</v>
          </cell>
          <cell r="AE264">
            <v>80000</v>
          </cell>
          <cell r="AF264">
            <v>80000</v>
          </cell>
          <cell r="AG264">
            <v>80000</v>
          </cell>
          <cell r="AH264">
            <v>80000</v>
          </cell>
          <cell r="AI264">
            <v>80000</v>
          </cell>
          <cell r="AJ264">
            <v>80000</v>
          </cell>
          <cell r="AK264">
            <v>80000</v>
          </cell>
          <cell r="AL264">
            <v>80000</v>
          </cell>
        </row>
        <row r="266">
          <cell r="C266">
            <v>425</v>
          </cell>
          <cell r="D266">
            <v>850</v>
          </cell>
          <cell r="E266">
            <v>1275</v>
          </cell>
          <cell r="F266">
            <v>2125</v>
          </cell>
          <cell r="G266">
            <v>2975</v>
          </cell>
          <cell r="H266">
            <v>3400</v>
          </cell>
          <cell r="I266">
            <v>4250</v>
          </cell>
          <cell r="J266">
            <v>5100</v>
          </cell>
          <cell r="K266">
            <v>5525</v>
          </cell>
          <cell r="L266">
            <v>5950</v>
          </cell>
          <cell r="M266">
            <v>6800</v>
          </cell>
          <cell r="N266">
            <v>7650</v>
          </cell>
          <cell r="O266">
            <v>7650</v>
          </cell>
          <cell r="P266">
            <v>7650</v>
          </cell>
          <cell r="Q266">
            <v>8500</v>
          </cell>
          <cell r="R266">
            <v>8500</v>
          </cell>
          <cell r="S266">
            <v>8500</v>
          </cell>
          <cell r="T266">
            <v>8925</v>
          </cell>
          <cell r="U266">
            <v>9350</v>
          </cell>
          <cell r="V266">
            <v>9350</v>
          </cell>
          <cell r="W266">
            <v>9775</v>
          </cell>
          <cell r="X266">
            <v>10200</v>
          </cell>
          <cell r="Y266">
            <v>10200</v>
          </cell>
          <cell r="Z266">
            <v>10200</v>
          </cell>
          <cell r="AA266">
            <v>11050</v>
          </cell>
          <cell r="AB266">
            <v>11050</v>
          </cell>
          <cell r="AC266">
            <v>11050</v>
          </cell>
          <cell r="AD266">
            <v>11475</v>
          </cell>
          <cell r="AE266">
            <v>11900</v>
          </cell>
          <cell r="AF266">
            <v>11900</v>
          </cell>
          <cell r="AG266">
            <v>12325</v>
          </cell>
          <cell r="AH266">
            <v>12750</v>
          </cell>
          <cell r="AI266">
            <v>12750</v>
          </cell>
          <cell r="AJ266">
            <v>12750</v>
          </cell>
          <cell r="AK266">
            <v>13600</v>
          </cell>
          <cell r="AL266">
            <v>13600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23400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31200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41600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54000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72000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96000</v>
          </cell>
        </row>
        <row r="272">
          <cell r="C272">
            <v>300</v>
          </cell>
          <cell r="D272">
            <v>600</v>
          </cell>
          <cell r="E272">
            <v>900</v>
          </cell>
          <cell r="F272">
            <v>1500</v>
          </cell>
          <cell r="G272">
            <v>2100</v>
          </cell>
          <cell r="H272">
            <v>2400</v>
          </cell>
          <cell r="I272">
            <v>3000</v>
          </cell>
          <cell r="J272">
            <v>3600</v>
          </cell>
          <cell r="K272">
            <v>3900</v>
          </cell>
          <cell r="L272">
            <v>4200</v>
          </cell>
          <cell r="M272">
            <v>4800</v>
          </cell>
          <cell r="N272">
            <v>5400</v>
          </cell>
          <cell r="O272">
            <v>5400</v>
          </cell>
          <cell r="P272">
            <v>5400</v>
          </cell>
          <cell r="Q272">
            <v>6000</v>
          </cell>
          <cell r="R272">
            <v>6000</v>
          </cell>
          <cell r="S272">
            <v>6000</v>
          </cell>
          <cell r="T272">
            <v>6300</v>
          </cell>
          <cell r="U272">
            <v>6600</v>
          </cell>
          <cell r="V272">
            <v>6600</v>
          </cell>
          <cell r="W272">
            <v>6900</v>
          </cell>
          <cell r="X272">
            <v>7200</v>
          </cell>
          <cell r="Y272">
            <v>7200</v>
          </cell>
          <cell r="Z272">
            <v>7200</v>
          </cell>
          <cell r="AA272">
            <v>7800</v>
          </cell>
          <cell r="AB272">
            <v>7800</v>
          </cell>
          <cell r="AC272">
            <v>7800</v>
          </cell>
          <cell r="AD272">
            <v>8100</v>
          </cell>
          <cell r="AE272">
            <v>8400</v>
          </cell>
          <cell r="AF272">
            <v>8400</v>
          </cell>
          <cell r="AG272">
            <v>8700</v>
          </cell>
          <cell r="AH272">
            <v>9000</v>
          </cell>
          <cell r="AI272">
            <v>9000</v>
          </cell>
          <cell r="AJ272">
            <v>9000</v>
          </cell>
          <cell r="AK272">
            <v>9600</v>
          </cell>
          <cell r="AL272">
            <v>9600</v>
          </cell>
        </row>
        <row r="274">
          <cell r="C274">
            <v>2105.88</v>
          </cell>
          <cell r="D274">
            <v>3158.82</v>
          </cell>
          <cell r="E274">
            <v>10830.24</v>
          </cell>
          <cell r="F274">
            <v>48217.62</v>
          </cell>
          <cell r="G274">
            <v>43902.479999999996</v>
          </cell>
          <cell r="H274">
            <v>66360.186000000002</v>
          </cell>
          <cell r="I274">
            <v>75641.100000000006</v>
          </cell>
          <cell r="J274">
            <v>63005.820000000007</v>
          </cell>
          <cell r="K274">
            <v>98204.1</v>
          </cell>
          <cell r="L274">
            <v>109485.6</v>
          </cell>
          <cell r="M274">
            <v>120767.1</v>
          </cell>
          <cell r="N274">
            <v>150775.89000000001</v>
          </cell>
          <cell r="O274">
            <v>97752.84</v>
          </cell>
          <cell r="P274">
            <v>100911.66</v>
          </cell>
          <cell r="Q274">
            <v>145586.40000000002</v>
          </cell>
          <cell r="R274">
            <v>150099</v>
          </cell>
          <cell r="S274">
            <v>154611.6</v>
          </cell>
          <cell r="T274">
            <v>181912.83000000002</v>
          </cell>
          <cell r="U274">
            <v>163636.79999999999</v>
          </cell>
          <cell r="V274">
            <v>119864.58000000002</v>
          </cell>
          <cell r="W274">
            <v>172662</v>
          </cell>
          <cell r="X274">
            <v>177174.6</v>
          </cell>
          <cell r="Y274">
            <v>181687.2</v>
          </cell>
          <cell r="Z274">
            <v>213049.77000000002</v>
          </cell>
          <cell r="AA274">
            <v>135658.68</v>
          </cell>
          <cell r="AB274">
            <v>138817.5</v>
          </cell>
          <cell r="AC274">
            <v>199737.60000000001</v>
          </cell>
          <cell r="AD274">
            <v>204250.2</v>
          </cell>
          <cell r="AE274">
            <v>208762.8</v>
          </cell>
          <cell r="AF274">
            <v>244186.70999999996</v>
          </cell>
          <cell r="AG274">
            <v>217788</v>
          </cell>
          <cell r="AH274">
            <v>157770.42000000001</v>
          </cell>
          <cell r="AI274">
            <v>226813.2</v>
          </cell>
          <cell r="AJ274">
            <v>231325.80000000002</v>
          </cell>
          <cell r="AK274">
            <v>235838.40000000002</v>
          </cell>
          <cell r="AL274">
            <v>275323.65000000002</v>
          </cell>
        </row>
        <row r="276">
          <cell r="C276">
            <v>68441.100000000006</v>
          </cell>
          <cell r="D276">
            <v>102661.65000000001</v>
          </cell>
          <cell r="E276">
            <v>351982.8</v>
          </cell>
          <cell r="F276">
            <v>681778.65</v>
          </cell>
          <cell r="G276">
            <v>1036393.8</v>
          </cell>
          <cell r="H276">
            <v>1673610.5249999999</v>
          </cell>
          <cell r="I276">
            <v>1938537.75</v>
          </cell>
          <cell r="J276">
            <v>1582042.35</v>
          </cell>
          <cell r="K276">
            <v>2581583.25</v>
          </cell>
          <cell r="L276">
            <v>2903106</v>
          </cell>
          <cell r="M276">
            <v>3224628.75</v>
          </cell>
          <cell r="N276">
            <v>4078074.2250000001</v>
          </cell>
          <cell r="O276">
            <v>2375695.875</v>
          </cell>
          <cell r="P276">
            <v>2442820.7999999998</v>
          </cell>
          <cell r="Q276">
            <v>3585636.75</v>
          </cell>
          <cell r="R276">
            <v>3681529.5</v>
          </cell>
          <cell r="S276">
            <v>3777422.25</v>
          </cell>
          <cell r="T276">
            <v>4454312.25</v>
          </cell>
          <cell r="U276">
            <v>3969207.75</v>
          </cell>
          <cell r="V276">
            <v>2845570.35</v>
          </cell>
          <cell r="W276">
            <v>4160993.25</v>
          </cell>
          <cell r="X276">
            <v>4256886</v>
          </cell>
          <cell r="Y276">
            <v>4352778.75</v>
          </cell>
          <cell r="Z276">
            <v>5115972.2249999996</v>
          </cell>
          <cell r="AA276">
            <v>2956129.05</v>
          </cell>
          <cell r="AB276">
            <v>3019305.45</v>
          </cell>
          <cell r="AC276">
            <v>4403545.5</v>
          </cell>
          <cell r="AD276">
            <v>4493797.5</v>
          </cell>
          <cell r="AE276">
            <v>4584049.5</v>
          </cell>
          <cell r="AF276">
            <v>5375446.7249999996</v>
          </cell>
          <cell r="AG276">
            <v>4764553.5</v>
          </cell>
          <cell r="AH276">
            <v>3398363.85</v>
          </cell>
          <cell r="AI276">
            <v>4945057.5</v>
          </cell>
          <cell r="AJ276">
            <v>5035309.5</v>
          </cell>
          <cell r="AK276">
            <v>5125561.5</v>
          </cell>
          <cell r="AL276">
            <v>5998185.5250000004</v>
          </cell>
        </row>
        <row r="278">
          <cell r="C278">
            <v>-5365944.7799999993</v>
          </cell>
          <cell r="D278">
            <v>-1247279.67</v>
          </cell>
          <cell r="E278">
            <v>-5252162.4400000004</v>
          </cell>
          <cell r="F278">
            <v>-3026358.4699999993</v>
          </cell>
          <cell r="G278">
            <v>-1817240.080000001</v>
          </cell>
          <cell r="H278">
            <v>2176314.1289999997</v>
          </cell>
          <cell r="I278">
            <v>3392705.1500000004</v>
          </cell>
          <cell r="J278">
            <v>-6577.3699999991804</v>
          </cell>
          <cell r="K278">
            <v>6669141.6500000004</v>
          </cell>
          <cell r="L278">
            <v>8307722.4000000004</v>
          </cell>
          <cell r="M278">
            <v>9945578.1500000004</v>
          </cell>
          <cell r="N278">
            <v>15449186.485000001</v>
          </cell>
          <cell r="O278">
            <v>8764570.8850000016</v>
          </cell>
          <cell r="P278">
            <v>9158277.9399999976</v>
          </cell>
          <cell r="Q278">
            <v>18395492.850000001</v>
          </cell>
          <cell r="R278">
            <v>19083931.5</v>
          </cell>
          <cell r="S278">
            <v>19772370.149999999</v>
          </cell>
          <cell r="T278">
            <v>25324660.120000005</v>
          </cell>
          <cell r="U278">
            <v>21147797.449999999</v>
          </cell>
          <cell r="V278">
            <v>11517620.27</v>
          </cell>
          <cell r="W278">
            <v>22523949.75</v>
          </cell>
          <cell r="X278">
            <v>23211663.399999999</v>
          </cell>
          <cell r="Y278">
            <v>23900102.050000001</v>
          </cell>
          <cell r="Z278">
            <v>30234111.805</v>
          </cell>
          <cell r="AA278">
            <v>13708321.469999999</v>
          </cell>
          <cell r="AB278">
            <v>14105977.050000001</v>
          </cell>
          <cell r="AC278">
            <v>26985210.899999999</v>
          </cell>
          <cell r="AD278">
            <v>27678565.300000001</v>
          </cell>
          <cell r="AE278">
            <v>28371919.699999999</v>
          </cell>
          <cell r="AF278">
            <v>35751423.964999989</v>
          </cell>
          <cell r="AG278">
            <v>29759353.5</v>
          </cell>
          <cell r="AH278">
            <v>16489010.530000001</v>
          </cell>
          <cell r="AI278">
            <v>31146787.300000001</v>
          </cell>
          <cell r="AJ278">
            <v>31840866.699999999</v>
          </cell>
          <cell r="AK278">
            <v>32533496.100000001</v>
          </cell>
          <cell r="AL278">
            <v>40664671.825000003</v>
          </cell>
        </row>
        <row r="279"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  <cell r="A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  <cell r="AL280"/>
        </row>
        <row r="282">
          <cell r="C282">
            <v>25000</v>
          </cell>
          <cell r="D282">
            <v>25000</v>
          </cell>
          <cell r="E282">
            <v>25000</v>
          </cell>
          <cell r="F282">
            <v>230000</v>
          </cell>
          <cell r="G282">
            <v>230000</v>
          </cell>
          <cell r="H282">
            <v>230000</v>
          </cell>
          <cell r="I282">
            <v>230000</v>
          </cell>
          <cell r="J282">
            <v>230000</v>
          </cell>
          <cell r="K282">
            <v>230000</v>
          </cell>
          <cell r="L282">
            <v>230000</v>
          </cell>
          <cell r="M282">
            <v>230000</v>
          </cell>
          <cell r="N282">
            <v>230000</v>
          </cell>
          <cell r="O282">
            <v>230000</v>
          </cell>
          <cell r="P282">
            <v>230000</v>
          </cell>
          <cell r="Q282">
            <v>230000</v>
          </cell>
          <cell r="R282">
            <v>230000</v>
          </cell>
          <cell r="S282">
            <v>230000</v>
          </cell>
          <cell r="T282">
            <v>230000</v>
          </cell>
          <cell r="U282">
            <v>230000</v>
          </cell>
          <cell r="V282">
            <v>230000</v>
          </cell>
          <cell r="W282">
            <v>230000</v>
          </cell>
          <cell r="X282">
            <v>230000</v>
          </cell>
          <cell r="Y282">
            <v>230000</v>
          </cell>
          <cell r="Z282">
            <v>230000</v>
          </cell>
          <cell r="AA282">
            <v>230000</v>
          </cell>
          <cell r="AB282">
            <v>230000</v>
          </cell>
          <cell r="AC282">
            <v>230000</v>
          </cell>
          <cell r="AD282">
            <v>230000</v>
          </cell>
          <cell r="AE282">
            <v>230000</v>
          </cell>
          <cell r="AF282">
            <v>230000</v>
          </cell>
          <cell r="AG282">
            <v>230000</v>
          </cell>
          <cell r="AH282">
            <v>230000</v>
          </cell>
          <cell r="AI282">
            <v>230000</v>
          </cell>
          <cell r="AJ282">
            <v>230000</v>
          </cell>
          <cell r="AK282">
            <v>230000</v>
          </cell>
          <cell r="AL282">
            <v>230000</v>
          </cell>
        </row>
        <row r="294">
          <cell r="C294">
            <v>35713.199999999997</v>
          </cell>
          <cell r="D294">
            <v>51507.299999999996</v>
          </cell>
          <cell r="E294">
            <v>166578.6</v>
          </cell>
          <cell r="F294">
            <v>727389.3</v>
          </cell>
          <cell r="G294">
            <v>662662.19999999995</v>
          </cell>
          <cell r="H294">
            <v>999527.79</v>
          </cell>
          <cell r="I294">
            <v>1138741.5</v>
          </cell>
          <cell r="J294">
            <v>949212.29999999993</v>
          </cell>
          <cell r="K294">
            <v>1477186.5</v>
          </cell>
          <cell r="L294">
            <v>1646409</v>
          </cell>
          <cell r="M294">
            <v>1815631.5</v>
          </cell>
          <cell r="N294">
            <v>2820905.35</v>
          </cell>
          <cell r="O294">
            <v>1470417.6</v>
          </cell>
          <cell r="P294">
            <v>1517799.9</v>
          </cell>
          <cell r="Q294">
            <v>2187921</v>
          </cell>
          <cell r="R294">
            <v>2255610</v>
          </cell>
          <cell r="S294">
            <v>2323299</v>
          </cell>
          <cell r="T294">
            <v>2732817.45</v>
          </cell>
          <cell r="U294">
            <v>2458677</v>
          </cell>
          <cell r="V294">
            <v>1802093.7000000002</v>
          </cell>
          <cell r="W294">
            <v>2594055</v>
          </cell>
          <cell r="X294">
            <v>2661744</v>
          </cell>
          <cell r="Y294">
            <v>2729433</v>
          </cell>
          <cell r="Z294">
            <v>3477442.55</v>
          </cell>
          <cell r="AA294">
            <v>2039005.2000000002</v>
          </cell>
          <cell r="AB294">
            <v>2086387.5</v>
          </cell>
          <cell r="AC294">
            <v>3000189</v>
          </cell>
          <cell r="AD294">
            <v>3067878</v>
          </cell>
          <cell r="AE294">
            <v>3135567</v>
          </cell>
          <cell r="AF294">
            <v>3666925.6499999994</v>
          </cell>
          <cell r="AG294">
            <v>3270945</v>
          </cell>
          <cell r="AH294">
            <v>2370681.2999999998</v>
          </cell>
          <cell r="AI294">
            <v>3406323</v>
          </cell>
          <cell r="AJ294">
            <v>3474012</v>
          </cell>
          <cell r="AK294">
            <v>3541701</v>
          </cell>
          <cell r="AL294">
            <v>4411550.75</v>
          </cell>
        </row>
        <row r="295"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  <cell r="AL295"/>
        </row>
        <row r="303">
          <cell r="C303">
            <v>102777.77777777778</v>
          </cell>
          <cell r="D303">
            <v>116666.66666666667</v>
          </cell>
          <cell r="E303">
            <v>199999.99999999997</v>
          </cell>
          <cell r="F303">
            <v>369444.44444444444</v>
          </cell>
          <cell r="G303">
            <v>473611.11111111112</v>
          </cell>
          <cell r="H303">
            <v>577777.77777777775</v>
          </cell>
          <cell r="I303">
            <v>681944.4444444445</v>
          </cell>
          <cell r="J303">
            <v>786111.11111111112</v>
          </cell>
          <cell r="K303">
            <v>890277.77777777775</v>
          </cell>
          <cell r="L303">
            <v>994444.4444444445</v>
          </cell>
          <cell r="M303">
            <v>1098611.1111111112</v>
          </cell>
          <cell r="N303">
            <v>1202777.7777777778</v>
          </cell>
          <cell r="O303">
            <v>1244444.4444444445</v>
          </cell>
          <cell r="P303">
            <v>1286111.111111111</v>
          </cell>
          <cell r="Q303">
            <v>1327777.7777777778</v>
          </cell>
          <cell r="R303">
            <v>1369444.4444444445</v>
          </cell>
          <cell r="S303">
            <v>1411111.111111111</v>
          </cell>
          <cell r="T303">
            <v>1452777.7777777778</v>
          </cell>
          <cell r="U303">
            <v>1494444.4444444445</v>
          </cell>
          <cell r="V303">
            <v>1536111.111111111</v>
          </cell>
          <cell r="W303">
            <v>1577777.777777778</v>
          </cell>
          <cell r="X303">
            <v>1619444.4444444445</v>
          </cell>
          <cell r="Y303">
            <v>1661111.111111111</v>
          </cell>
          <cell r="Z303">
            <v>1702777.777777778</v>
          </cell>
          <cell r="AA303">
            <v>1744444.4444444445</v>
          </cell>
          <cell r="AB303">
            <v>1786111.111111111</v>
          </cell>
          <cell r="AC303">
            <v>1827777.777777778</v>
          </cell>
          <cell r="AD303">
            <v>1869444.4444444445</v>
          </cell>
          <cell r="AE303">
            <v>1911111.111111111</v>
          </cell>
          <cell r="AF303">
            <v>1952777.777777778</v>
          </cell>
          <cell r="AG303">
            <v>1994444.4444444445</v>
          </cell>
          <cell r="AH303">
            <v>2036111.111111111</v>
          </cell>
          <cell r="AI303">
            <v>2077777.777777778</v>
          </cell>
          <cell r="AJ303">
            <v>2119444.4444444445</v>
          </cell>
          <cell r="AK303">
            <v>2161111.111111111</v>
          </cell>
          <cell r="AL303">
            <v>2202777.777777778</v>
          </cell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  <cell r="AL304"/>
        </row>
        <row r="312">
          <cell r="C312">
            <v>0</v>
          </cell>
          <cell r="D312">
            <v>0</v>
          </cell>
          <cell r="E312">
            <v>0</v>
          </cell>
          <cell r="F312">
            <v>273414.35625000001</v>
          </cell>
          <cell r="G312">
            <v>445800.61500000005</v>
          </cell>
          <cell r="H312">
            <v>810032.24849999999</v>
          </cell>
          <cell r="I312">
            <v>915689.68125000002</v>
          </cell>
          <cell r="J312">
            <v>601511.58374999999</v>
          </cell>
          <cell r="K312">
            <v>1204854.84375</v>
          </cell>
          <cell r="L312">
            <v>1349437.425</v>
          </cell>
          <cell r="M312">
            <v>1494020.0062500001</v>
          </cell>
          <cell r="N312">
            <v>1993099.475625</v>
          </cell>
          <cell r="O312">
            <v>1011633.1181249998</v>
          </cell>
          <cell r="P312">
            <v>1093657.425</v>
          </cell>
          <cell r="Q312">
            <v>2072350.33125</v>
          </cell>
          <cell r="R312">
            <v>2216932.9125000001</v>
          </cell>
          <cell r="S312">
            <v>2361515.4937499999</v>
          </cell>
          <cell r="T312">
            <v>3048269.7862499994</v>
          </cell>
          <cell r="U312">
            <v>2650680.65625</v>
          </cell>
          <cell r="V312">
            <v>1585803.2662500001</v>
          </cell>
          <cell r="W312">
            <v>2939845.8187500001</v>
          </cell>
          <cell r="X312">
            <v>3084428.4</v>
          </cell>
          <cell r="Y312">
            <v>3229010.9812500002</v>
          </cell>
          <cell r="Z312">
            <v>4103440.0968749998</v>
          </cell>
          <cell r="AA312">
            <v>1995924.8006249999</v>
          </cell>
          <cell r="AB312">
            <v>2077949.1075000004</v>
          </cell>
          <cell r="AC312">
            <v>3807341.3062499999</v>
          </cell>
          <cell r="AD312">
            <v>3951923.8875000007</v>
          </cell>
          <cell r="AE312">
            <v>4096506.46875</v>
          </cell>
          <cell r="AF312">
            <v>5158610.4074999997</v>
          </cell>
          <cell r="AG312">
            <v>4385671.6312499996</v>
          </cell>
          <cell r="AH312">
            <v>2570094.9487499995</v>
          </cell>
          <cell r="AI312">
            <v>4674836.7937500002</v>
          </cell>
          <cell r="AJ312">
            <v>4819419.375</v>
          </cell>
          <cell r="AK312">
            <v>4964001.9562499998</v>
          </cell>
          <cell r="AL312">
            <v>6213780.7181250006</v>
          </cell>
        </row>
        <row r="318">
          <cell r="C318">
            <v>-5529435.7577777775</v>
          </cell>
          <cell r="D318">
            <v>-1440453.6366666667</v>
          </cell>
          <cell r="E318">
            <v>-5643741.04</v>
          </cell>
          <cell r="F318">
            <v>-4626606.5706944438</v>
          </cell>
          <cell r="G318">
            <v>-3629314.0061111124</v>
          </cell>
          <cell r="H318">
            <v>-441023.68727777805</v>
          </cell>
        </row>
        <row r="319">
          <cell r="K319">
            <v>719739.68791666813</v>
          </cell>
          <cell r="N319">
            <v>18597150.944791671</v>
          </cell>
          <cell r="Q319">
            <v>22416228.967291668</v>
          </cell>
          <cell r="T319">
            <v>44319183.794166669</v>
          </cell>
          <cell r="W319">
            <v>35859878.695416667</v>
          </cell>
          <cell r="Z319">
            <v>52387044.893541664</v>
          </cell>
          <cell r="AC319">
            <v>33744379.172291666</v>
          </cell>
          <cell r="AF319">
            <v>62301164.21791666</v>
          </cell>
          <cell r="AI319">
            <v>49918265.322916672</v>
          </cell>
          <cell r="AL319">
            <v>70441235.492291674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FFCFD-26CE-4BC9-98CB-58F3850FE792}">
  <sheetPr>
    <pageSetUpPr fitToPage="1"/>
  </sheetPr>
  <dimension ref="A1:AX41"/>
  <sheetViews>
    <sheetView tabSelected="1" topLeftCell="C3" zoomScale="41" zoomScaleNormal="70" workbookViewId="0">
      <selection activeCell="AH28" sqref="AH28:AI28"/>
    </sheetView>
  </sheetViews>
  <sheetFormatPr baseColWidth="10" defaultColWidth="8.83203125" defaultRowHeight="15" outlineLevelRow="1" outlineLevelCol="2" x14ac:dyDescent="0.2"/>
  <cols>
    <col min="1" max="1" width="1.1640625" style="1" customWidth="1"/>
    <col min="2" max="2" width="4.5" style="1" customWidth="1"/>
    <col min="3" max="6" width="8.83203125" style="1"/>
    <col min="7" max="7" width="13.1640625" style="1" customWidth="1"/>
    <col min="8" max="13" width="8.83203125" style="1" customWidth="1" outlineLevel="2"/>
    <col min="14" max="15" width="8.83203125" style="1" customWidth="1" outlineLevel="1"/>
    <col min="16" max="21" width="8.83203125" style="1" customWidth="1" outlineLevel="2"/>
    <col min="22" max="27" width="8.83203125" style="1" customWidth="1" outlineLevel="1"/>
    <col min="28" max="29" width="8.83203125" style="1"/>
    <col min="30" max="37" width="8.83203125" style="1" customWidth="1" outlineLevel="1"/>
    <col min="38" max="39" width="8.83203125" style="1"/>
    <col min="40" max="47" width="8.83203125" style="1" customWidth="1" outlineLevel="1"/>
    <col min="48" max="16384" width="8.83203125" style="1"/>
  </cols>
  <sheetData>
    <row r="1" spans="1:50" ht="6" customHeight="1" x14ac:dyDescent="0.2"/>
    <row r="2" spans="1:50" x14ac:dyDescent="0.2">
      <c r="B2" s="15" t="s">
        <v>0</v>
      </c>
      <c r="C2" s="15"/>
      <c r="D2" s="15"/>
      <c r="E2" s="15"/>
      <c r="F2" s="15"/>
      <c r="G2" s="15"/>
    </row>
    <row r="3" spans="1:50" outlineLevel="1" x14ac:dyDescent="0.2">
      <c r="X3" s="2"/>
      <c r="Y3" s="2"/>
    </row>
    <row r="4" spans="1:50" outlineLevel="1" x14ac:dyDescent="0.2">
      <c r="B4" s="15" t="s">
        <v>1</v>
      </c>
      <c r="C4" s="15"/>
      <c r="D4" s="15"/>
      <c r="E4" s="15"/>
    </row>
    <row r="5" spans="1:50" outlineLevel="1" x14ac:dyDescent="0.2">
      <c r="B5" s="15" t="s">
        <v>2</v>
      </c>
      <c r="C5" s="15"/>
      <c r="D5" s="15"/>
      <c r="E5" s="15"/>
      <c r="K5" s="2"/>
      <c r="L5" s="2"/>
    </row>
    <row r="6" spans="1:50" outlineLevel="1" x14ac:dyDescent="0.2">
      <c r="B6" s="15">
        <v>1000</v>
      </c>
      <c r="C6" s="15"/>
      <c r="D6" s="15"/>
      <c r="E6" s="15"/>
      <c r="K6" s="2"/>
      <c r="L6" s="2"/>
    </row>
    <row r="7" spans="1:50" outlineLevel="1" x14ac:dyDescent="0.2">
      <c r="K7" s="2"/>
      <c r="L7" s="2"/>
    </row>
    <row r="8" spans="1:50" x14ac:dyDescent="0.2">
      <c r="AX8" s="3"/>
    </row>
    <row r="9" spans="1:50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ht="14.5" customHeight="1" x14ac:dyDescent="0.2">
      <c r="A10" s="3"/>
      <c r="B10" s="16" t="s">
        <v>3</v>
      </c>
      <c r="C10" s="16"/>
      <c r="D10" s="16"/>
      <c r="E10" s="16"/>
      <c r="F10" s="16"/>
      <c r="G10" s="16"/>
      <c r="H10" s="1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14.5" customHeight="1" x14ac:dyDescent="0.2">
      <c r="A11" s="3"/>
      <c r="B11" s="16"/>
      <c r="C11" s="16"/>
      <c r="D11" s="16"/>
      <c r="E11" s="16"/>
      <c r="F11" s="16"/>
      <c r="G11" s="16"/>
      <c r="H11" s="1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9" x14ac:dyDescent="0.2">
      <c r="A12" s="3"/>
      <c r="B12" s="17" t="s">
        <v>4</v>
      </c>
      <c r="C12" s="17"/>
      <c r="D12" s="17"/>
      <c r="E12" s="17"/>
      <c r="F12" s="3"/>
      <c r="G12" s="3"/>
      <c r="H12" s="4"/>
      <c r="I12" s="4"/>
      <c r="J12" s="4"/>
      <c r="K12" s="4"/>
      <c r="L12" s="4"/>
      <c r="M12" s="4"/>
      <c r="N12" s="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5" customHeight="1" x14ac:dyDescent="0.2">
      <c r="A13" s="3"/>
      <c r="B13" s="28" t="s">
        <v>5</v>
      </c>
      <c r="C13" s="31" t="s">
        <v>6</v>
      </c>
      <c r="D13" s="32"/>
      <c r="E13" s="32"/>
      <c r="F13" s="33"/>
      <c r="G13" s="40" t="s">
        <v>7</v>
      </c>
      <c r="H13" s="22" t="s">
        <v>8</v>
      </c>
      <c r="I13" s="23"/>
      <c r="J13" s="23" t="s">
        <v>9</v>
      </c>
      <c r="K13" s="23"/>
      <c r="L13" s="23" t="s">
        <v>10</v>
      </c>
      <c r="M13" s="26"/>
      <c r="N13" s="18" t="s">
        <v>11</v>
      </c>
      <c r="O13" s="19"/>
      <c r="P13" s="22" t="s">
        <v>12</v>
      </c>
      <c r="Q13" s="23"/>
      <c r="R13" s="23" t="s">
        <v>13</v>
      </c>
      <c r="S13" s="23"/>
      <c r="T13" s="23" t="s">
        <v>14</v>
      </c>
      <c r="U13" s="26"/>
      <c r="V13" s="18" t="s">
        <v>15</v>
      </c>
      <c r="W13" s="19"/>
      <c r="X13" s="22" t="s">
        <v>16</v>
      </c>
      <c r="Y13" s="23"/>
      <c r="Z13" s="23" t="s">
        <v>17</v>
      </c>
      <c r="AA13" s="26"/>
      <c r="AB13" s="18" t="s">
        <v>18</v>
      </c>
      <c r="AC13" s="19"/>
      <c r="AD13" s="22" t="s">
        <v>11</v>
      </c>
      <c r="AE13" s="23"/>
      <c r="AF13" s="23" t="s">
        <v>15</v>
      </c>
      <c r="AG13" s="23"/>
      <c r="AH13" s="23" t="s">
        <v>16</v>
      </c>
      <c r="AI13" s="23"/>
      <c r="AJ13" s="23" t="s">
        <v>17</v>
      </c>
      <c r="AK13" s="26"/>
      <c r="AL13" s="18" t="s">
        <v>19</v>
      </c>
      <c r="AM13" s="19"/>
      <c r="AN13" s="22" t="s">
        <v>11</v>
      </c>
      <c r="AO13" s="23"/>
      <c r="AP13" s="23" t="s">
        <v>15</v>
      </c>
      <c r="AQ13" s="23"/>
      <c r="AR13" s="23" t="s">
        <v>16</v>
      </c>
      <c r="AS13" s="23"/>
      <c r="AT13" s="23" t="s">
        <v>17</v>
      </c>
      <c r="AU13" s="26"/>
      <c r="AV13" s="18" t="s">
        <v>20</v>
      </c>
      <c r="AW13" s="19"/>
      <c r="AX13" s="3"/>
    </row>
    <row r="14" spans="1:50" ht="14.5" customHeight="1" x14ac:dyDescent="0.2">
      <c r="A14" s="3"/>
      <c r="B14" s="29"/>
      <c r="C14" s="34"/>
      <c r="D14" s="35"/>
      <c r="E14" s="35"/>
      <c r="F14" s="36"/>
      <c r="G14" s="41"/>
      <c r="H14" s="24"/>
      <c r="I14" s="25"/>
      <c r="J14" s="25"/>
      <c r="K14" s="25"/>
      <c r="L14" s="25"/>
      <c r="M14" s="27"/>
      <c r="N14" s="20"/>
      <c r="O14" s="21"/>
      <c r="P14" s="24"/>
      <c r="Q14" s="25"/>
      <c r="R14" s="25"/>
      <c r="S14" s="25"/>
      <c r="T14" s="25"/>
      <c r="U14" s="27"/>
      <c r="V14" s="20"/>
      <c r="W14" s="21"/>
      <c r="X14" s="24"/>
      <c r="Y14" s="25"/>
      <c r="Z14" s="25"/>
      <c r="AA14" s="27"/>
      <c r="AB14" s="20"/>
      <c r="AC14" s="21"/>
      <c r="AD14" s="24"/>
      <c r="AE14" s="25"/>
      <c r="AF14" s="25"/>
      <c r="AG14" s="25"/>
      <c r="AH14" s="25"/>
      <c r="AI14" s="25"/>
      <c r="AJ14" s="25"/>
      <c r="AK14" s="27"/>
      <c r="AL14" s="20"/>
      <c r="AM14" s="21"/>
      <c r="AN14" s="24"/>
      <c r="AO14" s="25"/>
      <c r="AP14" s="25"/>
      <c r="AQ14" s="25"/>
      <c r="AR14" s="25"/>
      <c r="AS14" s="25"/>
      <c r="AT14" s="25"/>
      <c r="AU14" s="27"/>
      <c r="AV14" s="20"/>
      <c r="AW14" s="21"/>
      <c r="AX14" s="3"/>
    </row>
    <row r="15" spans="1:50" x14ac:dyDescent="0.2">
      <c r="A15" s="3"/>
      <c r="B15" s="30"/>
      <c r="C15" s="37"/>
      <c r="D15" s="38"/>
      <c r="E15" s="38"/>
      <c r="F15" s="39"/>
      <c r="G15" s="42"/>
      <c r="H15" s="43" t="s">
        <v>21</v>
      </c>
      <c r="I15" s="44"/>
      <c r="J15" s="44" t="s">
        <v>21</v>
      </c>
      <c r="K15" s="44"/>
      <c r="L15" s="44" t="s">
        <v>21</v>
      </c>
      <c r="M15" s="45"/>
      <c r="N15" s="43" t="s">
        <v>21</v>
      </c>
      <c r="O15" s="45"/>
      <c r="P15" s="43" t="s">
        <v>21</v>
      </c>
      <c r="Q15" s="44"/>
      <c r="R15" s="44" t="s">
        <v>21</v>
      </c>
      <c r="S15" s="44"/>
      <c r="T15" s="44" t="s">
        <v>21</v>
      </c>
      <c r="U15" s="45"/>
      <c r="V15" s="43" t="s">
        <v>21</v>
      </c>
      <c r="W15" s="45"/>
      <c r="X15" s="43" t="s">
        <v>21</v>
      </c>
      <c r="Y15" s="44"/>
      <c r="Z15" s="44" t="s">
        <v>21</v>
      </c>
      <c r="AA15" s="45"/>
      <c r="AB15" s="43" t="s">
        <v>21</v>
      </c>
      <c r="AC15" s="45"/>
      <c r="AD15" s="43" t="s">
        <v>21</v>
      </c>
      <c r="AE15" s="44"/>
      <c r="AF15" s="44" t="s">
        <v>21</v>
      </c>
      <c r="AG15" s="44"/>
      <c r="AH15" s="44" t="s">
        <v>21</v>
      </c>
      <c r="AI15" s="44"/>
      <c r="AJ15" s="44" t="s">
        <v>21</v>
      </c>
      <c r="AK15" s="45"/>
      <c r="AL15" s="43" t="s">
        <v>21</v>
      </c>
      <c r="AM15" s="45"/>
      <c r="AN15" s="43" t="s">
        <v>21</v>
      </c>
      <c r="AO15" s="44"/>
      <c r="AP15" s="44" t="s">
        <v>21</v>
      </c>
      <c r="AQ15" s="44"/>
      <c r="AR15" s="44" t="s">
        <v>21</v>
      </c>
      <c r="AS15" s="44"/>
      <c r="AT15" s="44" t="s">
        <v>21</v>
      </c>
      <c r="AU15" s="45"/>
      <c r="AV15" s="43" t="s">
        <v>21</v>
      </c>
      <c r="AW15" s="45"/>
      <c r="AX15" s="3"/>
    </row>
    <row r="16" spans="1:50" x14ac:dyDescent="0.2">
      <c r="A16" s="3"/>
      <c r="B16" s="5" t="s">
        <v>22</v>
      </c>
      <c r="C16" s="57" t="s">
        <v>23</v>
      </c>
      <c r="D16" s="58"/>
      <c r="E16" s="58"/>
      <c r="F16" s="59"/>
      <c r="G16" s="6" t="str">
        <f>$B$5</f>
        <v>тыс. руб</v>
      </c>
      <c r="H16" s="48">
        <f>SUM(H17:I19)</f>
        <v>526.47</v>
      </c>
      <c r="I16" s="46"/>
      <c r="J16" s="46">
        <f t="shared" ref="J16" si="0">SUM(J17:K19)</f>
        <v>789.70500000000004</v>
      </c>
      <c r="K16" s="46"/>
      <c r="L16" s="46">
        <f t="shared" ref="L16" si="1">SUM(L17:M19)</f>
        <v>2707.56</v>
      </c>
      <c r="M16" s="47"/>
      <c r="N16" s="48">
        <f>[1]Общая!E16/$B$6</f>
        <v>4023.7350000000001</v>
      </c>
      <c r="O16" s="47"/>
      <c r="P16" s="48">
        <f>SUM(P17:Q19)</f>
        <v>12054.404999999999</v>
      </c>
      <c r="Q16" s="46"/>
      <c r="R16" s="46">
        <f t="shared" ref="R16" si="2">SUM(R17:S19)</f>
        <v>10975.619999999999</v>
      </c>
      <c r="S16" s="46"/>
      <c r="T16" s="46">
        <f t="shared" ref="T16" si="3">SUM(T17:U19)</f>
        <v>16590.0465</v>
      </c>
      <c r="U16" s="47"/>
      <c r="V16" s="48">
        <f>[1]Общая!H16/$B$6</f>
        <v>39620.071499999998</v>
      </c>
      <c r="W16" s="47"/>
      <c r="X16" s="48">
        <f>[1]Общая!K16/$B$6</f>
        <v>59212.754999999997</v>
      </c>
      <c r="Y16" s="46"/>
      <c r="Z16" s="46">
        <f>[1]Общая!N16/$B$6</f>
        <v>95257.147500000006</v>
      </c>
      <c r="AA16" s="47"/>
      <c r="AB16" s="48">
        <f>SUM(N16,V16,X16,Z16)</f>
        <v>198113.709</v>
      </c>
      <c r="AC16" s="47"/>
      <c r="AD16" s="48">
        <f>[1]Общая!Q16/$B$6</f>
        <v>86062.725000000006</v>
      </c>
      <c r="AE16" s="46"/>
      <c r="AF16" s="46">
        <f>[1]Общая!T16/$B$6</f>
        <v>121655.8575</v>
      </c>
      <c r="AG16" s="46"/>
      <c r="AH16" s="46">
        <f>[1]Общая!W16/$B$6</f>
        <v>114040.845</v>
      </c>
      <c r="AI16" s="46"/>
      <c r="AJ16" s="46">
        <f>[1]Общая!Z16/$B$6</f>
        <v>142977.89249999999</v>
      </c>
      <c r="AK16" s="47"/>
      <c r="AL16" s="48">
        <f>SUM(AD16,AF16,AH16,AJ16)</f>
        <v>464737.31999999995</v>
      </c>
      <c r="AM16" s="47"/>
      <c r="AN16" s="48">
        <f>[1]Общая!AC16/$B$6</f>
        <v>118553.44500000001</v>
      </c>
      <c r="AO16" s="46"/>
      <c r="AP16" s="46">
        <f>[1]Общая!AF16/$B$6</f>
        <v>164299.92749999999</v>
      </c>
      <c r="AQ16" s="46"/>
      <c r="AR16" s="46">
        <f>[1]Общая!AI16/$B$6</f>
        <v>150592.905</v>
      </c>
      <c r="AS16" s="46"/>
      <c r="AT16" s="46">
        <f>[1]Общая!AL16/$B$6</f>
        <v>185621.96249999999</v>
      </c>
      <c r="AU16" s="47"/>
      <c r="AV16" s="49">
        <f>SUM(AN16,AP16,AR16,AT16)</f>
        <v>619068.24</v>
      </c>
      <c r="AW16" s="50"/>
      <c r="AX16" s="3"/>
    </row>
    <row r="17" spans="1:50" ht="14.5" customHeight="1" outlineLevel="1" x14ac:dyDescent="0.2">
      <c r="A17" s="3"/>
      <c r="B17" s="7" t="s">
        <v>24</v>
      </c>
      <c r="C17" s="51" t="s">
        <v>25</v>
      </c>
      <c r="D17" s="52"/>
      <c r="E17" s="52"/>
      <c r="F17" s="53"/>
      <c r="G17" s="6" t="str">
        <f t="shared" ref="G17:G37" si="4">$B$5</f>
        <v>тыс. руб</v>
      </c>
      <c r="H17" s="54" t="str">
        <f>IF([1]Общая!C70/$B$6=0,"-",[1]Общая!C70/$B$6)</f>
        <v>-</v>
      </c>
      <c r="I17" s="55"/>
      <c r="J17" s="55" t="str">
        <f>IF([1]Общая!D70/$B$6=0,"-",[1]Общая!D70/$B$6)</f>
        <v>-</v>
      </c>
      <c r="K17" s="55"/>
      <c r="L17" s="55" t="str">
        <f>IF([1]Общая!E70/$B$6=0,"-",[1]Общая!E70/$B$6)</f>
        <v>-</v>
      </c>
      <c r="M17" s="56"/>
      <c r="N17" s="54" t="str">
        <f>IF(SUM(H17:M17)=0,"-",SUM(H17:M17))</f>
        <v>-</v>
      </c>
      <c r="O17" s="56"/>
      <c r="P17" s="54">
        <f>[1]Общая!F70/$B$6</f>
        <v>6000</v>
      </c>
      <c r="Q17" s="55"/>
      <c r="R17" s="55">
        <f>[1]Общая!G70/$B$6</f>
        <v>1800</v>
      </c>
      <c r="S17" s="55"/>
      <c r="T17" s="55">
        <f>[1]Общая!H70/$B$6</f>
        <v>1800</v>
      </c>
      <c r="U17" s="56"/>
      <c r="V17" s="54">
        <f>SUM(P17:U17)</f>
        <v>9600</v>
      </c>
      <c r="W17" s="56"/>
      <c r="X17" s="54">
        <f>SUM([1]Общая!I70:K70)/$B$6</f>
        <v>5400</v>
      </c>
      <c r="Y17" s="55"/>
      <c r="Z17" s="55">
        <f>SUM([1]Общая!L70:N70)/$B$6</f>
        <v>5400</v>
      </c>
      <c r="AA17" s="56"/>
      <c r="AB17" s="54">
        <f>SUM(N17,V17,X17,Z17)</f>
        <v>20400</v>
      </c>
      <c r="AC17" s="56"/>
      <c r="AD17" s="54">
        <f>SUM([1]Общая!O70:Q70)/$B$6</f>
        <v>5400</v>
      </c>
      <c r="AE17" s="55"/>
      <c r="AF17" s="55">
        <f>SUM([1]Общая!R70:T70)/$B$6</f>
        <v>5400</v>
      </c>
      <c r="AG17" s="55"/>
      <c r="AH17" s="55">
        <f>SUM([1]Общая!U70:W70)/$B$6</f>
        <v>5400</v>
      </c>
      <c r="AI17" s="55"/>
      <c r="AJ17" s="55">
        <f>SUM([1]Общая!X70:Z70)/$B$6</f>
        <v>5400</v>
      </c>
      <c r="AK17" s="56"/>
      <c r="AL17" s="54">
        <f>SUM(AD17:AK17)</f>
        <v>21600</v>
      </c>
      <c r="AM17" s="56"/>
      <c r="AN17" s="54">
        <f>SUM([1]Общая!AA70:AC70)/$B$6</f>
        <v>5400</v>
      </c>
      <c r="AO17" s="55"/>
      <c r="AP17" s="55">
        <f>SUM([1]Общая!AD70:AF70)/$B$6</f>
        <v>5400</v>
      </c>
      <c r="AQ17" s="55"/>
      <c r="AR17" s="55">
        <f>SUM([1]Общая!AG70:AI70)/$B$6</f>
        <v>5400</v>
      </c>
      <c r="AS17" s="55"/>
      <c r="AT17" s="55">
        <f>SUM([1]Общая!AJ70:AL70)/$B$6</f>
        <v>5400</v>
      </c>
      <c r="AU17" s="56"/>
      <c r="AV17" s="54">
        <f>SUM(AN17:AU17)</f>
        <v>21600</v>
      </c>
      <c r="AW17" s="56"/>
      <c r="AX17" s="3"/>
    </row>
    <row r="18" spans="1:50" ht="14.5" customHeight="1" outlineLevel="1" x14ac:dyDescent="0.2">
      <c r="A18" s="3"/>
      <c r="B18" s="7" t="s">
        <v>26</v>
      </c>
      <c r="C18" s="51" t="s">
        <v>27</v>
      </c>
      <c r="D18" s="52"/>
      <c r="E18" s="52"/>
      <c r="F18" s="53"/>
      <c r="G18" s="6" t="str">
        <f t="shared" si="4"/>
        <v>тыс. руб</v>
      </c>
      <c r="H18" s="54">
        <f>[1]Общая!C72/$B$6</f>
        <v>526.47</v>
      </c>
      <c r="I18" s="55"/>
      <c r="J18" s="55">
        <f>[1]Общая!D72/$B$6</f>
        <v>789.70500000000004</v>
      </c>
      <c r="K18" s="55"/>
      <c r="L18" s="55">
        <f>[1]Общая!E72/$B$6</f>
        <v>2707.56</v>
      </c>
      <c r="M18" s="56"/>
      <c r="N18" s="54">
        <f>SUM(H18:M18)</f>
        <v>4023.7350000000001</v>
      </c>
      <c r="O18" s="56"/>
      <c r="P18" s="54">
        <f>[1]Общая!F72/$B$6</f>
        <v>4738.2299999999996</v>
      </c>
      <c r="Q18" s="55"/>
      <c r="R18" s="55">
        <f>[1]Общая!G72/$B$6</f>
        <v>7220.16</v>
      </c>
      <c r="S18" s="55"/>
      <c r="T18" s="55">
        <f>[1]Общая!H72/$B$6</f>
        <v>11676.352500000001</v>
      </c>
      <c r="U18" s="56"/>
      <c r="V18" s="54">
        <f t="shared" ref="V18:V19" si="5">SUM(P18:U18)</f>
        <v>23634.7425</v>
      </c>
      <c r="W18" s="56"/>
      <c r="X18" s="54">
        <f>SUM([1]Общая!I72:K72)/$B$6</f>
        <v>42644.07</v>
      </c>
      <c r="Y18" s="55"/>
      <c r="Z18" s="55">
        <f>SUM([1]Общая!L72:N72)/$B$6</f>
        <v>71411.895000000004</v>
      </c>
      <c r="AA18" s="56"/>
      <c r="AB18" s="54">
        <f t="shared" ref="AB18:AB19" si="6">SUM(N18,V18,X18,Z18)</f>
        <v>141714.4425</v>
      </c>
      <c r="AC18" s="56"/>
      <c r="AD18" s="54">
        <f>SUM([1]Общая!O72:Q72)/$B$6</f>
        <v>62443.102500000001</v>
      </c>
      <c r="AE18" s="55"/>
      <c r="AF18" s="55">
        <f>SUM([1]Общая!R72:T72)/$B$6</f>
        <v>87149.587499999994</v>
      </c>
      <c r="AG18" s="55"/>
      <c r="AH18" s="55">
        <f>SUM([1]Общая!U72:W72)/$B$6</f>
        <v>79196.13</v>
      </c>
      <c r="AI18" s="55"/>
      <c r="AJ18" s="55">
        <f>SUM([1]Общая!X72:Z72)/$B$6</f>
        <v>97810.604999999996</v>
      </c>
      <c r="AK18" s="56"/>
      <c r="AL18" s="54">
        <f t="shared" ref="AL18:AL19" si="7">SUM(AD18:AK18)</f>
        <v>326599.42499999999</v>
      </c>
      <c r="AM18" s="56"/>
      <c r="AN18" s="54">
        <f>SUM([1]Общая!AA72:AC72)/$B$6</f>
        <v>78688.462499999994</v>
      </c>
      <c r="AO18" s="55"/>
      <c r="AP18" s="55">
        <f>SUM([1]Общая!AD72:AF72)/$B$6</f>
        <v>108471.6225</v>
      </c>
      <c r="AQ18" s="55"/>
      <c r="AR18" s="55">
        <f>SUM([1]Общая!AG72:AI72)/$B$6</f>
        <v>97472.16</v>
      </c>
      <c r="AS18" s="55"/>
      <c r="AT18" s="55">
        <f>SUM([1]Общая!AJ72:AL72)/$B$6</f>
        <v>119132.64</v>
      </c>
      <c r="AU18" s="56"/>
      <c r="AV18" s="54">
        <f t="shared" ref="AV18:AV19" si="8">SUM(AN18:AU18)</f>
        <v>403764.88500000001</v>
      </c>
      <c r="AW18" s="56"/>
      <c r="AX18" s="3"/>
    </row>
    <row r="19" spans="1:50" ht="14.5" customHeight="1" outlineLevel="1" x14ac:dyDescent="0.2">
      <c r="A19" s="3"/>
      <c r="B19" s="7" t="s">
        <v>28</v>
      </c>
      <c r="C19" s="51" t="s">
        <v>29</v>
      </c>
      <c r="D19" s="52"/>
      <c r="E19" s="52"/>
      <c r="F19" s="53"/>
      <c r="G19" s="6" t="str">
        <f t="shared" si="4"/>
        <v>тыс. руб</v>
      </c>
      <c r="H19" s="54" t="str">
        <f>IF([1]Общая!C18/$B$6=0,"-",[1]Общая!C18/$B$6)</f>
        <v>-</v>
      </c>
      <c r="I19" s="55"/>
      <c r="J19" s="55" t="str">
        <f>IF([1]Общая!D18/$B$6=0,"-",[1]Общая!D18/$B$6)</f>
        <v>-</v>
      </c>
      <c r="K19" s="55"/>
      <c r="L19" s="55" t="str">
        <f>IF([1]Общая!E18/$B$6=0,"-",[1]Общая!E18/$B$6)</f>
        <v>-</v>
      </c>
      <c r="M19" s="56"/>
      <c r="N19" s="54" t="str">
        <f>IF(SUM(H19:M19)=0,"-",SUM(H19:M19))</f>
        <v>-</v>
      </c>
      <c r="O19" s="56"/>
      <c r="P19" s="54">
        <f>[1]Общая!F18/$B$6</f>
        <v>1316.175</v>
      </c>
      <c r="Q19" s="55"/>
      <c r="R19" s="55">
        <f>[1]Общая!G18/$B$6</f>
        <v>1955.46</v>
      </c>
      <c r="S19" s="55"/>
      <c r="T19" s="55">
        <f>[1]Общая!H18/$B$6</f>
        <v>3113.694</v>
      </c>
      <c r="U19" s="56"/>
      <c r="V19" s="54">
        <f t="shared" si="5"/>
        <v>6385.3289999999997</v>
      </c>
      <c r="W19" s="56"/>
      <c r="X19" s="54">
        <f>SUM([1]Общая!I18:K18)/$B$6</f>
        <v>11168.684999999999</v>
      </c>
      <c r="Y19" s="55"/>
      <c r="Z19" s="55">
        <f>SUM([1]Общая!L18:N18)/$B$6</f>
        <v>18445.252499999999</v>
      </c>
      <c r="AA19" s="56"/>
      <c r="AB19" s="54">
        <f t="shared" si="6"/>
        <v>35999.266499999998</v>
      </c>
      <c r="AC19" s="56"/>
      <c r="AD19" s="54">
        <f>SUM([1]Общая!O18:Q18)/$B$6</f>
        <v>18219.622500000001</v>
      </c>
      <c r="AE19" s="55"/>
      <c r="AF19" s="55">
        <f>SUM([1]Общая!R18:T18)/$B$6</f>
        <v>29106.27</v>
      </c>
      <c r="AG19" s="55"/>
      <c r="AH19" s="55">
        <f>SUM([1]Общая!U18:W18)/$B$6</f>
        <v>29444.715</v>
      </c>
      <c r="AI19" s="55"/>
      <c r="AJ19" s="55">
        <f>SUM([1]Общая!X18:Z18)/$B$6</f>
        <v>39767.287499999999</v>
      </c>
      <c r="AK19" s="56"/>
      <c r="AL19" s="54">
        <f t="shared" si="7"/>
        <v>116537.89499999999</v>
      </c>
      <c r="AM19" s="56"/>
      <c r="AN19" s="54">
        <f>SUM([1]Общая!AA18:AC18)/$B$6</f>
        <v>34464.982499999998</v>
      </c>
      <c r="AO19" s="55"/>
      <c r="AP19" s="55">
        <f>SUM([1]Общая!AD18:AF18)/$B$6</f>
        <v>50428.305</v>
      </c>
      <c r="AQ19" s="55"/>
      <c r="AR19" s="55">
        <f>SUM([1]Общая!AG18:AI18)/$B$6</f>
        <v>47720.745000000003</v>
      </c>
      <c r="AS19" s="55"/>
      <c r="AT19" s="55">
        <f>SUM([1]Общая!AJ18:AL18)/$B$6</f>
        <v>61089.322500000002</v>
      </c>
      <c r="AU19" s="56"/>
      <c r="AV19" s="54">
        <f t="shared" si="8"/>
        <v>193703.35500000001</v>
      </c>
      <c r="AW19" s="56"/>
      <c r="AX19" s="3"/>
    </row>
    <row r="20" spans="1:50" x14ac:dyDescent="0.2">
      <c r="A20" s="3"/>
      <c r="B20" s="7" t="s">
        <v>30</v>
      </c>
      <c r="C20" s="60" t="s">
        <v>31</v>
      </c>
      <c r="D20" s="61"/>
      <c r="E20" s="61"/>
      <c r="F20" s="62"/>
      <c r="G20" s="6" t="str">
        <f t="shared" si="4"/>
        <v>тыс. руб</v>
      </c>
      <c r="H20" s="54">
        <f>SUM(H21:I24)</f>
        <v>5201.1427999999996</v>
      </c>
      <c r="I20" s="55"/>
      <c r="J20" s="55">
        <f t="shared" ref="J20" si="9">SUM(J21:K24)</f>
        <v>1219.7141999999999</v>
      </c>
      <c r="K20" s="55"/>
      <c r="L20" s="55">
        <f t="shared" ref="L20" si="10">SUM(L21:M24)</f>
        <v>6344.7344000000003</v>
      </c>
      <c r="M20" s="56"/>
      <c r="N20" s="54">
        <f>SUM([1]Общая!C128:E129)/$B$6</f>
        <v>12765.591400000001</v>
      </c>
      <c r="O20" s="56"/>
      <c r="P20" s="54">
        <f>SUM(P21:Q24)</f>
        <v>12107.1422</v>
      </c>
      <c r="Q20" s="55"/>
      <c r="R20" s="55">
        <f t="shared" ref="R20" si="11">SUM(R21:S24)</f>
        <v>8792.4887999999992</v>
      </c>
      <c r="S20" s="55"/>
      <c r="T20" s="55">
        <f t="shared" ref="T20" si="12">SUM(T21:U24)</f>
        <v>9077.9616600000008</v>
      </c>
      <c r="U20" s="56"/>
      <c r="V20" s="54">
        <f>SUM([1]Общая!F128:H129)/$B$6</f>
        <v>29977.592659999998</v>
      </c>
      <c r="W20" s="56"/>
      <c r="X20" s="54">
        <f>SUM([1]Общая!L128:N129)/$B$6</f>
        <v>29960.622899999998</v>
      </c>
      <c r="Y20" s="55"/>
      <c r="Z20" s="55">
        <f>SUM([1]Общая!O128:Q129)/$B$6</f>
        <v>16415.379000000001</v>
      </c>
      <c r="AA20" s="56"/>
      <c r="AB20" s="54">
        <f>SUM(N20,V20:AA20)</f>
        <v>89119.185960000003</v>
      </c>
      <c r="AC20" s="56"/>
      <c r="AD20" s="54">
        <f>SUM(AD21:AE24)</f>
        <v>18060.783299999999</v>
      </c>
      <c r="AE20" s="55"/>
      <c r="AF20" s="55">
        <f t="shared" ref="AF20" si="13">SUM(AF21:AG24)</f>
        <v>17970.967799999999</v>
      </c>
      <c r="AG20" s="55"/>
      <c r="AH20" s="55">
        <f t="shared" ref="AH20" si="14">SUM(AH21:AI24)</f>
        <v>19349.066699999999</v>
      </c>
      <c r="AI20" s="55"/>
      <c r="AJ20" s="55">
        <f t="shared" ref="AJ20" si="15">SUM(AJ21:AK24)</f>
        <v>18584.191800000001</v>
      </c>
      <c r="AK20" s="56"/>
      <c r="AL20" s="54">
        <f>SUM(AD20:AK20)</f>
        <v>73965.00959999999</v>
      </c>
      <c r="AM20" s="56"/>
      <c r="AN20" s="54">
        <f>SUM([1]Общая!AA128:AC129)/$B$6</f>
        <v>18584.191800000001</v>
      </c>
      <c r="AO20" s="55"/>
      <c r="AP20" s="55">
        <f>SUM([1]Общая!AD128:AF129)/$B$6</f>
        <v>20637.350100000003</v>
      </c>
      <c r="AQ20" s="55"/>
      <c r="AR20" s="55">
        <f>SUM([1]Общая!AG128:AI129)/$B$6</f>
        <v>20302.8822</v>
      </c>
      <c r="AS20" s="55"/>
      <c r="AT20" s="55">
        <f>SUM([1]Общая!AJ128:AL129)/$B$6</f>
        <v>21925.6335</v>
      </c>
      <c r="AU20" s="56"/>
      <c r="AV20" s="63">
        <f>SUM(AN20:AU20)</f>
        <v>81450.0576</v>
      </c>
      <c r="AW20" s="64"/>
      <c r="AX20" s="3"/>
    </row>
    <row r="21" spans="1:50" ht="14.5" customHeight="1" outlineLevel="1" x14ac:dyDescent="0.2">
      <c r="A21" s="3"/>
      <c r="B21" s="7" t="s">
        <v>32</v>
      </c>
      <c r="C21" s="65" t="s">
        <v>33</v>
      </c>
      <c r="D21" s="66"/>
      <c r="E21" s="66"/>
      <c r="F21" s="67"/>
      <c r="G21" s="6" t="str">
        <f t="shared" si="4"/>
        <v>тыс. руб</v>
      </c>
      <c r="H21" s="68">
        <f>[1]Общая!C131/$B$6</f>
        <v>21.142799999999998</v>
      </c>
      <c r="I21" s="69"/>
      <c r="J21" s="69">
        <f>[1]Общая!D131/$B$6</f>
        <v>31.714200000000002</v>
      </c>
      <c r="K21" s="69"/>
      <c r="L21" s="69">
        <f>[1]Общая!E131/$B$6</f>
        <v>108.73439999999999</v>
      </c>
      <c r="M21" s="70"/>
      <c r="N21" s="68">
        <f>SUM(H21:M21)</f>
        <v>161.59139999999999</v>
      </c>
      <c r="O21" s="70"/>
      <c r="P21" s="68">
        <f>[1]Общая!F131/$B$6</f>
        <v>243.1422</v>
      </c>
      <c r="Q21" s="69"/>
      <c r="R21" s="69">
        <f>[1]Общая!G131/$B$6</f>
        <v>368.48880000000003</v>
      </c>
      <c r="S21" s="69"/>
      <c r="T21" s="69">
        <f>[1]Общая!H131/$B$6</f>
        <v>593.96165999999994</v>
      </c>
      <c r="U21" s="70"/>
      <c r="V21" s="71">
        <f>SUM(P21:U21)</f>
        <v>1205.59266</v>
      </c>
      <c r="W21" s="72"/>
      <c r="X21" s="68">
        <f>SUM([1]Общая!L131:N131)/$B$6</f>
        <v>3608.6228999999998</v>
      </c>
      <c r="Y21" s="69"/>
      <c r="Z21" s="69">
        <f>SUM([1]Общая!O131:Q131)/$B$6</f>
        <v>3239.3789999999999</v>
      </c>
      <c r="AA21" s="70"/>
      <c r="AB21" s="68">
        <f>SUM(N21,V21:AA21)</f>
        <v>8215.1859599999989</v>
      </c>
      <c r="AC21" s="70"/>
      <c r="AD21" s="68">
        <f>SUM([1]Общая!R131:T131)/$B$6</f>
        <v>4668.7833000000001</v>
      </c>
      <c r="AE21" s="69"/>
      <c r="AF21" s="69">
        <f>SUM([1]Общая!U131:W131)/$B$6</f>
        <v>4362.9677999999994</v>
      </c>
      <c r="AG21" s="69"/>
      <c r="AH21" s="69">
        <f>SUM([1]Общая!X131:Z131)/$B$6</f>
        <v>5525.0667000000003</v>
      </c>
      <c r="AI21" s="69"/>
      <c r="AJ21" s="69">
        <f>SUM([1]Общая!AA131:AC131)/$B$6</f>
        <v>4544.1917999999996</v>
      </c>
      <c r="AK21" s="70"/>
      <c r="AL21" s="68">
        <f>SUM(AD21:AK21)</f>
        <v>19101.009600000001</v>
      </c>
      <c r="AM21" s="70"/>
      <c r="AN21" s="68">
        <f>SUM([1]Общая!AA131:AC131)/$B$6</f>
        <v>4544.1917999999996</v>
      </c>
      <c r="AO21" s="69"/>
      <c r="AP21" s="69">
        <f>SUM([1]Общая!AD131:AF131)/$B$6</f>
        <v>6381.3500999999997</v>
      </c>
      <c r="AQ21" s="69"/>
      <c r="AR21" s="69">
        <f>SUM([1]Общая!AG131:AI131)/$B$6</f>
        <v>5830.8822</v>
      </c>
      <c r="AS21" s="69"/>
      <c r="AT21" s="69">
        <f>SUM([1]Общая!AJ131:AL131)/$B$6</f>
        <v>7237.6334999999999</v>
      </c>
      <c r="AU21" s="70"/>
      <c r="AV21" s="68">
        <f>SUM(AN21:AU21)</f>
        <v>23994.0576</v>
      </c>
      <c r="AW21" s="70"/>
      <c r="AX21" s="3"/>
    </row>
    <row r="22" spans="1:50" ht="14.5" customHeight="1" outlineLevel="1" x14ac:dyDescent="0.2">
      <c r="A22" s="3"/>
      <c r="B22" s="7" t="s">
        <v>34</v>
      </c>
      <c r="C22" s="65" t="s">
        <v>35</v>
      </c>
      <c r="D22" s="66"/>
      <c r="E22" s="66"/>
      <c r="F22" s="67"/>
      <c r="G22" s="6" t="str">
        <f t="shared" si="4"/>
        <v>тыс. руб</v>
      </c>
      <c r="H22" s="68">
        <f>[1]Общая!C235/$B$6</f>
        <v>140</v>
      </c>
      <c r="I22" s="69"/>
      <c r="J22" s="69">
        <f>[1]Общая!D235/$B$6</f>
        <v>140</v>
      </c>
      <c r="K22" s="69"/>
      <c r="L22" s="55">
        <f>[1]Общая!E235/$B$6</f>
        <v>140</v>
      </c>
      <c r="M22" s="56"/>
      <c r="N22" s="68">
        <f>SUM(H22:M22)</f>
        <v>420</v>
      </c>
      <c r="O22" s="70"/>
      <c r="P22" s="68">
        <f>[1]Общая!F235/$B$6</f>
        <v>680</v>
      </c>
      <c r="Q22" s="69"/>
      <c r="R22" s="69">
        <f>[1]Общая!G235/$B$6</f>
        <v>680</v>
      </c>
      <c r="S22" s="69"/>
      <c r="T22" s="69">
        <f>[1]Общая!H235/$B$6</f>
        <v>680</v>
      </c>
      <c r="U22" s="70"/>
      <c r="V22" s="71">
        <f t="shared" ref="V22:V24" si="16">SUM(P22:U22)</f>
        <v>2040</v>
      </c>
      <c r="W22" s="72"/>
      <c r="X22" s="68">
        <f>SUM([1]Общая!L235:N235)/$B$6</f>
        <v>2040</v>
      </c>
      <c r="Y22" s="69"/>
      <c r="Z22" s="69">
        <f>SUM([1]Общая!O235:Q235)/$B$6</f>
        <v>2040</v>
      </c>
      <c r="AA22" s="70"/>
      <c r="AB22" s="68">
        <f t="shared" ref="AB22:AB24" si="17">SUM(N22,V22:AA22)</f>
        <v>6540</v>
      </c>
      <c r="AC22" s="70"/>
      <c r="AD22" s="68">
        <f>SUM([1]Общая!R235:T235)/$B$6</f>
        <v>2040</v>
      </c>
      <c r="AE22" s="69"/>
      <c r="AF22" s="69">
        <f>SUM([1]Общая!U235:W235)/$B$6</f>
        <v>2040</v>
      </c>
      <c r="AG22" s="69"/>
      <c r="AH22" s="69">
        <f>SUM([1]Общая!X235:Z235)/$B$6</f>
        <v>2040</v>
      </c>
      <c r="AI22" s="69"/>
      <c r="AJ22" s="69">
        <f>SUM([1]Общая!AA235:AC235)/$B$6</f>
        <v>2040</v>
      </c>
      <c r="AK22" s="70"/>
      <c r="AL22" s="68">
        <f t="shared" ref="AL22:AL31" si="18">SUM(AD22:AK22)</f>
        <v>8160</v>
      </c>
      <c r="AM22" s="70"/>
      <c r="AN22" s="68">
        <f>SUM([1]Общая!AA235:AC235)/$B$6</f>
        <v>2040</v>
      </c>
      <c r="AO22" s="69"/>
      <c r="AP22" s="69">
        <f>SUM([1]Общая!AD235:AF235)/$B$6</f>
        <v>2040</v>
      </c>
      <c r="AQ22" s="69"/>
      <c r="AR22" s="69">
        <f>SUM([1]Общая!AG235:AI235)/$B$6</f>
        <v>2040</v>
      </c>
      <c r="AS22" s="69"/>
      <c r="AT22" s="69">
        <f>SUM([1]Общая!AJ235:AL235)/$B$6</f>
        <v>2040</v>
      </c>
      <c r="AU22" s="70"/>
      <c r="AV22" s="68">
        <f t="shared" ref="AV22:AV37" si="19">SUM(AN22:AU22)</f>
        <v>8160</v>
      </c>
      <c r="AW22" s="70"/>
      <c r="AX22" s="3"/>
    </row>
    <row r="23" spans="1:50" ht="14.5" customHeight="1" outlineLevel="1" x14ac:dyDescent="0.2">
      <c r="A23" s="3"/>
      <c r="B23" s="7" t="s">
        <v>36</v>
      </c>
      <c r="C23" s="65" t="s">
        <v>37</v>
      </c>
      <c r="D23" s="66"/>
      <c r="E23" s="66"/>
      <c r="F23" s="67"/>
      <c r="G23" s="6" t="str">
        <f t="shared" si="4"/>
        <v>тыс. руб</v>
      </c>
      <c r="H23" s="68">
        <f>[1]Общая!C247/$B$6</f>
        <v>5000</v>
      </c>
      <c r="I23" s="69"/>
      <c r="J23" s="69">
        <f>[1]Общая!D247/$B$6</f>
        <v>1000</v>
      </c>
      <c r="K23" s="69"/>
      <c r="L23" s="69">
        <f>[1]Общая!E247/$B$6</f>
        <v>6000</v>
      </c>
      <c r="M23" s="70"/>
      <c r="N23" s="68">
        <f>SUM(H23:M23)</f>
        <v>12000</v>
      </c>
      <c r="O23" s="70"/>
      <c r="P23" s="68">
        <f>[1]Общая!F247/$B$6</f>
        <v>11000</v>
      </c>
      <c r="Q23" s="69"/>
      <c r="R23" s="69">
        <f>[1]Общая!G247/$B$6</f>
        <v>7500</v>
      </c>
      <c r="S23" s="69"/>
      <c r="T23" s="69">
        <f>[1]Общая!H247/$B$6</f>
        <v>7500</v>
      </c>
      <c r="U23" s="70"/>
      <c r="V23" s="71">
        <f t="shared" si="16"/>
        <v>26000</v>
      </c>
      <c r="W23" s="72"/>
      <c r="X23" s="68">
        <f>SUM([1]Общая!L247:N247)/$B$6</f>
        <v>22500</v>
      </c>
      <c r="Y23" s="69"/>
      <c r="Z23" s="69">
        <f>SUM([1]Общая!O247:Q247)/$B$6</f>
        <v>9000</v>
      </c>
      <c r="AA23" s="70"/>
      <c r="AB23" s="68">
        <f t="shared" si="17"/>
        <v>69500</v>
      </c>
      <c r="AC23" s="70"/>
      <c r="AD23" s="68">
        <f>SUM([1]Общая!R247:T247)/$B$6</f>
        <v>9000</v>
      </c>
      <c r="AE23" s="69"/>
      <c r="AF23" s="69">
        <f>SUM([1]Общая!U247:W247)/$B$6</f>
        <v>9000</v>
      </c>
      <c r="AG23" s="69"/>
      <c r="AH23" s="69">
        <f>SUM([1]Общая!X247:Z247)/$B$6</f>
        <v>9000</v>
      </c>
      <c r="AI23" s="69"/>
      <c r="AJ23" s="69">
        <f>SUM([1]Общая!AA247:AC247)/$B$6</f>
        <v>9000</v>
      </c>
      <c r="AK23" s="70"/>
      <c r="AL23" s="68">
        <f t="shared" si="18"/>
        <v>36000</v>
      </c>
      <c r="AM23" s="70"/>
      <c r="AN23" s="68">
        <f>SUM([1]Общая!AA247:AC247)/$B$6</f>
        <v>9000</v>
      </c>
      <c r="AO23" s="69"/>
      <c r="AP23" s="69">
        <f>SUM([1]Общая!AD247:AF247)/$B$6</f>
        <v>9000</v>
      </c>
      <c r="AQ23" s="69"/>
      <c r="AR23" s="69">
        <f>SUM([1]Общая!AG247:AI247)/$B$6</f>
        <v>9000</v>
      </c>
      <c r="AS23" s="69"/>
      <c r="AT23" s="69">
        <f>SUM([1]Общая!AJ247:AL247)/$B$6</f>
        <v>9000</v>
      </c>
      <c r="AU23" s="70"/>
      <c r="AV23" s="68">
        <f t="shared" si="19"/>
        <v>36000</v>
      </c>
      <c r="AW23" s="70"/>
      <c r="AX23" s="3"/>
    </row>
    <row r="24" spans="1:50" ht="14.5" customHeight="1" outlineLevel="1" x14ac:dyDescent="0.2">
      <c r="A24" s="3"/>
      <c r="B24" s="7" t="s">
        <v>38</v>
      </c>
      <c r="C24" s="65" t="s">
        <v>39</v>
      </c>
      <c r="D24" s="66"/>
      <c r="E24" s="66"/>
      <c r="F24" s="67"/>
      <c r="G24" s="6" t="str">
        <f t="shared" si="4"/>
        <v>тыс. руб</v>
      </c>
      <c r="H24" s="68">
        <f>[1]Общая!C229/$B$6</f>
        <v>40</v>
      </c>
      <c r="I24" s="69"/>
      <c r="J24" s="69">
        <f>[1]Общая!D229/$B$6</f>
        <v>48</v>
      </c>
      <c r="K24" s="69"/>
      <c r="L24" s="69">
        <f>[1]Общая!E229/$B$6</f>
        <v>96</v>
      </c>
      <c r="M24" s="70"/>
      <c r="N24" s="68">
        <f>SUM(H24:M24)</f>
        <v>184</v>
      </c>
      <c r="O24" s="70"/>
      <c r="P24" s="68">
        <f>[1]Общая!F229/$B$6</f>
        <v>184</v>
      </c>
      <c r="Q24" s="69"/>
      <c r="R24" s="69">
        <f>[1]Общая!G229/$B$6</f>
        <v>244</v>
      </c>
      <c r="S24" s="69"/>
      <c r="T24" s="69">
        <f>[1]Общая!H229/$B$6</f>
        <v>304</v>
      </c>
      <c r="U24" s="70"/>
      <c r="V24" s="71">
        <f t="shared" si="16"/>
        <v>732</v>
      </c>
      <c r="W24" s="72"/>
      <c r="X24" s="68">
        <f>SUM([1]Общая!L229:N229)/$B$6</f>
        <v>1812</v>
      </c>
      <c r="Y24" s="69"/>
      <c r="Z24" s="69">
        <f>SUM([1]Общая!O229:Q229)/$B$6</f>
        <v>2136</v>
      </c>
      <c r="AA24" s="70"/>
      <c r="AB24" s="68">
        <f t="shared" si="17"/>
        <v>4864</v>
      </c>
      <c r="AC24" s="70"/>
      <c r="AD24" s="68">
        <f>SUM([1]Общая!R229:T229)/$B$6</f>
        <v>2352</v>
      </c>
      <c r="AE24" s="69"/>
      <c r="AF24" s="69">
        <f>SUM([1]Общая!U229:W229)/$B$6</f>
        <v>2568</v>
      </c>
      <c r="AG24" s="69"/>
      <c r="AH24" s="69">
        <f>SUM([1]Общая!X229:Z229)/$B$6</f>
        <v>2784</v>
      </c>
      <c r="AI24" s="69"/>
      <c r="AJ24" s="69">
        <f>SUM([1]Общая!AA229:AC229)/$B$6</f>
        <v>3000</v>
      </c>
      <c r="AK24" s="70"/>
      <c r="AL24" s="68">
        <f t="shared" si="18"/>
        <v>10704</v>
      </c>
      <c r="AM24" s="70"/>
      <c r="AN24" s="68">
        <f>SUM([1]Общая!AA229:AC229)/$B$6</f>
        <v>3000</v>
      </c>
      <c r="AO24" s="69"/>
      <c r="AP24" s="69">
        <f>SUM([1]Общая!AD229:AF229)/$B$6</f>
        <v>3216</v>
      </c>
      <c r="AQ24" s="69"/>
      <c r="AR24" s="69">
        <f>SUM([1]Общая!AG229:AI229)/$B$6</f>
        <v>3432</v>
      </c>
      <c r="AS24" s="69"/>
      <c r="AT24" s="69">
        <f>SUM([1]Общая!AJ229:AL229)/$B$6</f>
        <v>3648</v>
      </c>
      <c r="AU24" s="70"/>
      <c r="AV24" s="68">
        <f t="shared" si="19"/>
        <v>13296</v>
      </c>
      <c r="AW24" s="70"/>
      <c r="AX24" s="3"/>
    </row>
    <row r="25" spans="1:50" ht="14.5" customHeight="1" x14ac:dyDescent="0.2">
      <c r="A25" s="3"/>
      <c r="B25" s="7" t="s">
        <v>40</v>
      </c>
      <c r="C25" s="60" t="s">
        <v>41</v>
      </c>
      <c r="D25" s="61"/>
      <c r="E25" s="61"/>
      <c r="F25" s="62"/>
      <c r="G25" s="6" t="str">
        <f t="shared" si="4"/>
        <v>тыс. руб</v>
      </c>
      <c r="H25" s="68">
        <f>H16-H20</f>
        <v>-4674.6727999999994</v>
      </c>
      <c r="I25" s="69"/>
      <c r="J25" s="69">
        <f>J16-J20</f>
        <v>-430.00919999999985</v>
      </c>
      <c r="K25" s="69"/>
      <c r="L25" s="69">
        <f>L16-L20</f>
        <v>-3637.1744000000003</v>
      </c>
      <c r="M25" s="70"/>
      <c r="N25" s="68">
        <f>SUM([1]Общая!C249:E251)/$B$6</f>
        <v>-8741.8564000000006</v>
      </c>
      <c r="O25" s="70"/>
      <c r="P25" s="68">
        <f>P16-P20</f>
        <v>-52.737200000001394</v>
      </c>
      <c r="Q25" s="69"/>
      <c r="R25" s="69">
        <f>R16-R20</f>
        <v>2183.1311999999998</v>
      </c>
      <c r="S25" s="69"/>
      <c r="T25" s="69">
        <f>T16-T20</f>
        <v>7512.0848399999995</v>
      </c>
      <c r="U25" s="70"/>
      <c r="V25" s="71">
        <f>SUM([1]Общая!F249:H251)/$B$6</f>
        <v>9642.4788399999998</v>
      </c>
      <c r="W25" s="72"/>
      <c r="X25" s="68">
        <f>SUM([1]Общая!I249:K251)/$B$6</f>
        <v>31239.658800000001</v>
      </c>
      <c r="Y25" s="69"/>
      <c r="Z25" s="69">
        <f>SUM([1]Общая!L249:N251)/$B$6</f>
        <v>65296.524600000004</v>
      </c>
      <c r="AA25" s="70"/>
      <c r="AB25" s="68">
        <f t="shared" ref="AB25:AB34" si="20">SUM(N25,V25,X25,Z25)</f>
        <v>97436.805840000001</v>
      </c>
      <c r="AC25" s="70"/>
      <c r="AD25" s="68">
        <f>SUM([1]Общая!O249:Q251)/$B$6</f>
        <v>69647.346000000005</v>
      </c>
      <c r="AE25" s="69"/>
      <c r="AF25" s="69">
        <f>SUM([1]Общая!R249:T251)/$B$6</f>
        <v>103595.0742</v>
      </c>
      <c r="AG25" s="69"/>
      <c r="AH25" s="69">
        <f>SUM([1]Общая!U249:W251)/$B$6</f>
        <v>96069.877200000003</v>
      </c>
      <c r="AI25" s="69"/>
      <c r="AJ25" s="69">
        <f>SUM([1]Общая!X249:Z251)/$B$6</f>
        <v>123628.82579999999</v>
      </c>
      <c r="AK25" s="70"/>
      <c r="AL25" s="68">
        <f t="shared" si="18"/>
        <v>392941.12319999997</v>
      </c>
      <c r="AM25" s="70"/>
      <c r="AN25" s="68">
        <f>SUM([1]Общая!AA249:AC251)/$B$6</f>
        <v>99969.253200000006</v>
      </c>
      <c r="AO25" s="69"/>
      <c r="AP25" s="69">
        <f>SUM([1]Общая!AD249:AF251)/$B$6</f>
        <v>143662.57739999998</v>
      </c>
      <c r="AQ25" s="69"/>
      <c r="AR25" s="69">
        <f>SUM([1]Общая!AG249:AI251)/$B$6</f>
        <v>130290.02279999999</v>
      </c>
      <c r="AS25" s="69"/>
      <c r="AT25" s="69">
        <f>SUM([1]Общая!AJ249:AL251)/$B$6</f>
        <v>163696.329</v>
      </c>
      <c r="AU25" s="70"/>
      <c r="AV25" s="68">
        <f t="shared" si="19"/>
        <v>537618.18239999993</v>
      </c>
      <c r="AW25" s="70"/>
      <c r="AX25" s="3"/>
    </row>
    <row r="26" spans="1:50" ht="14.5" customHeight="1" x14ac:dyDescent="0.2">
      <c r="A26" s="3"/>
      <c r="B26" s="7" t="s">
        <v>42</v>
      </c>
      <c r="C26" s="60" t="s">
        <v>43</v>
      </c>
      <c r="D26" s="61"/>
      <c r="E26" s="61"/>
      <c r="F26" s="62"/>
      <c r="G26" s="6" t="str">
        <f t="shared" si="4"/>
        <v>тыс. руб</v>
      </c>
      <c r="H26" s="54">
        <f>SUM(H27:I29)</f>
        <v>622.83087999999998</v>
      </c>
      <c r="I26" s="55"/>
      <c r="J26" s="55">
        <f>SUM(J27:K29)</f>
        <v>714.60882000000004</v>
      </c>
      <c r="K26" s="55"/>
      <c r="L26" s="55">
        <f>SUM(L27:M29)</f>
        <v>1263.00524</v>
      </c>
      <c r="M26" s="56"/>
      <c r="N26" s="68">
        <f>(SUM([1]Общая!C253:E254)-SUM([1]Общая!C276:E276))/'Упрощенная финансовая модель'!$B$6</f>
        <v>2600.4449400000003</v>
      </c>
      <c r="O26" s="70"/>
      <c r="P26" s="54">
        <f>SUM(P27:Q29)</f>
        <v>2291.8426199999999</v>
      </c>
      <c r="Q26" s="55"/>
      <c r="R26" s="55">
        <f>SUM(R27:S29)</f>
        <v>2963.97748</v>
      </c>
      <c r="S26" s="55"/>
      <c r="T26" s="55">
        <f>SUM(T27:U29)</f>
        <v>3662.1601860000001</v>
      </c>
      <c r="U26" s="56"/>
      <c r="V26" s="71">
        <f>(SUM([1]Общая!F253:H254)-SUM([1]Общая!F276:H276))/'Упрощенная финансовая модель'!$B$6</f>
        <v>8917.980286</v>
      </c>
      <c r="W26" s="72"/>
      <c r="X26" s="68">
        <f>(SUM([1]Общая!I253:K254)-SUM([1]Общая!I276:K276))/'Упрощенная финансовая модель'!$B$6</f>
        <v>15082.226019999998</v>
      </c>
      <c r="Y26" s="69"/>
      <c r="Z26" s="69">
        <f>(SUM([1]Общая!L253:N254)-SUM([1]Общая!L276:N276))/'Упрощенная финансовая модель'!$B$6</f>
        <v>21388.228589999995</v>
      </c>
      <c r="AA26" s="70"/>
      <c r="AB26" s="68">
        <f t="shared" si="20"/>
        <v>47988.879835999993</v>
      </c>
      <c r="AC26" s="70"/>
      <c r="AD26" s="68">
        <f>(SUM([1]Общая!O253:Q254)-SUM([1]Общая!O276:Q276))/'Упрощенная финансовая модель'!$B$6</f>
        <v>24924.850900000001</v>
      </c>
      <c r="AE26" s="69"/>
      <c r="AF26" s="69">
        <f>(SUM([1]Общая!R253:T254)-SUM([1]Общая!R276:T276))/'Упрощенная финансовая модель'!$B$6</f>
        <v>27500.848429999998</v>
      </c>
      <c r="AG26" s="69"/>
      <c r="AH26" s="69">
        <f>(SUM([1]Общая!U253:W254)-SUM([1]Общая!U276:W276))/'Упрощенная финансовая модель'!$B$6</f>
        <v>29904.738380000003</v>
      </c>
      <c r="AI26" s="69"/>
      <c r="AJ26" s="69">
        <f>(SUM([1]Общая!X253:Z254)-SUM([1]Общая!X276:Z276))/'Упрощенная финансовая модель'!$B$6</f>
        <v>32557.311569999994</v>
      </c>
      <c r="AK26" s="70"/>
      <c r="AL26" s="68">
        <f t="shared" si="18"/>
        <v>114887.74927999999</v>
      </c>
      <c r="AM26" s="70"/>
      <c r="AN26" s="68">
        <f>(SUM([1]Общая!AA253:AC254)-SUM([1]Общая!AA276:AC276))/'Упрощенная финансовая модель'!$B$6</f>
        <v>34790.763780000001</v>
      </c>
      <c r="AO26" s="69"/>
      <c r="AP26" s="69">
        <f>(SUM([1]Общая!AD253:AF254)-SUM([1]Общая!AD276:AF276))/'Упрощенная финансовая модель'!$B$6</f>
        <v>37407.374710000004</v>
      </c>
      <c r="AQ26" s="69"/>
      <c r="AR26" s="69">
        <f>(SUM([1]Общая!AG253:AI254)-SUM([1]Общая!AG276:AI276))/'Упрощенная финансовая модель'!$B$6</f>
        <v>39786.89662</v>
      </c>
      <c r="AS26" s="69"/>
      <c r="AT26" s="69">
        <f>(SUM([1]Общая!AJ253:AL254)-SUM([1]Общая!AJ276:AL276))/'Упрощенная финансовая модель'!$B$6</f>
        <v>42498.237850000005</v>
      </c>
      <c r="AU26" s="70"/>
      <c r="AV26" s="68">
        <f t="shared" si="19"/>
        <v>154483.27296000003</v>
      </c>
      <c r="AW26" s="70"/>
      <c r="AX26" s="3"/>
    </row>
    <row r="27" spans="1:50" ht="14.5" customHeight="1" outlineLevel="1" x14ac:dyDescent="0.2">
      <c r="A27" s="3"/>
      <c r="B27" s="7" t="s">
        <v>44</v>
      </c>
      <c r="C27" s="60" t="s">
        <v>45</v>
      </c>
      <c r="D27" s="61"/>
      <c r="E27" s="61"/>
      <c r="F27" s="62"/>
      <c r="G27" s="6" t="str">
        <f t="shared" si="4"/>
        <v>тыс. руб</v>
      </c>
      <c r="H27" s="68">
        <f>[1]Общая!C256/$B$6</f>
        <v>200</v>
      </c>
      <c r="I27" s="69"/>
      <c r="J27" s="69">
        <f>[1]Общая!D256/$B$6</f>
        <v>240</v>
      </c>
      <c r="K27" s="69"/>
      <c r="L27" s="69">
        <f>[1]Общая!E256/$B$6</f>
        <v>480</v>
      </c>
      <c r="M27" s="70"/>
      <c r="N27" s="68">
        <f>SUM(H27:M27)</f>
        <v>920</v>
      </c>
      <c r="O27" s="70"/>
      <c r="P27" s="68">
        <f>[1]Общая!F256/$B$6</f>
        <v>920</v>
      </c>
      <c r="Q27" s="69"/>
      <c r="R27" s="69">
        <f>[1]Общая!G256/$B$6</f>
        <v>1220</v>
      </c>
      <c r="S27" s="69"/>
      <c r="T27" s="69">
        <f>[1]Общая!H256/$B$6</f>
        <v>1520</v>
      </c>
      <c r="U27" s="70"/>
      <c r="V27" s="71">
        <f>SUM(P27:U27)</f>
        <v>3660</v>
      </c>
      <c r="W27" s="72"/>
      <c r="X27" s="68">
        <f>SUM([1]Общая!I256:K256)/$B$6</f>
        <v>6360</v>
      </c>
      <c r="Y27" s="69"/>
      <c r="Z27" s="69">
        <f>SUM([1]Общая!L256:N256)/$B$6</f>
        <v>9060</v>
      </c>
      <c r="AA27" s="70"/>
      <c r="AB27" s="68">
        <f t="shared" si="20"/>
        <v>20000</v>
      </c>
      <c r="AC27" s="70"/>
      <c r="AD27" s="68">
        <f>SUM([1]Общая!O256:Q256)/$B$6</f>
        <v>10680</v>
      </c>
      <c r="AE27" s="69"/>
      <c r="AF27" s="69">
        <f>SUM([1]Общая!R256:T256)/$B$6</f>
        <v>11760</v>
      </c>
      <c r="AG27" s="69"/>
      <c r="AH27" s="69">
        <f>SUM([1]Общая!U256:W256)/$B$6</f>
        <v>12840</v>
      </c>
      <c r="AI27" s="69"/>
      <c r="AJ27" s="69">
        <f>SUM([1]Общая!X256:Z256)/$B$6</f>
        <v>13920</v>
      </c>
      <c r="AK27" s="70"/>
      <c r="AL27" s="68">
        <f t="shared" si="18"/>
        <v>49200</v>
      </c>
      <c r="AM27" s="70"/>
      <c r="AN27" s="68">
        <f>SUM([1]Общая!AA256:AC256)/$B$6</f>
        <v>15000</v>
      </c>
      <c r="AO27" s="69"/>
      <c r="AP27" s="69">
        <f>SUM([1]Общая!AD256:AF256)/$B$6</f>
        <v>16080</v>
      </c>
      <c r="AQ27" s="69"/>
      <c r="AR27" s="69">
        <f>SUM([1]Общая!AG256:AI256)/$B$6</f>
        <v>17160</v>
      </c>
      <c r="AS27" s="69"/>
      <c r="AT27" s="69">
        <f>SUM([1]Общая!AJ256:AL256)/$B$6</f>
        <v>18240</v>
      </c>
      <c r="AU27" s="70"/>
      <c r="AV27" s="68">
        <f t="shared" si="19"/>
        <v>66480</v>
      </c>
      <c r="AW27" s="70"/>
      <c r="AX27" s="3"/>
    </row>
    <row r="28" spans="1:50" ht="14.5" customHeight="1" outlineLevel="1" x14ac:dyDescent="0.2">
      <c r="A28" s="3"/>
      <c r="B28" s="7" t="s">
        <v>46</v>
      </c>
      <c r="C28" s="60" t="s">
        <v>47</v>
      </c>
      <c r="D28" s="61"/>
      <c r="E28" s="61"/>
      <c r="F28" s="62"/>
      <c r="G28" s="6" t="str">
        <f t="shared" si="4"/>
        <v>тыс. руб</v>
      </c>
      <c r="H28" s="68">
        <f>[1]Общая!C260/$B$6</f>
        <v>250</v>
      </c>
      <c r="I28" s="69"/>
      <c r="J28" s="69">
        <f>[1]Общая!D260/$B$6</f>
        <v>300</v>
      </c>
      <c r="K28" s="69"/>
      <c r="L28" s="69">
        <f>[1]Общая!E260/$B$6</f>
        <v>600</v>
      </c>
      <c r="M28" s="70"/>
      <c r="N28" s="68">
        <f>SUM(J28:M28)</f>
        <v>900</v>
      </c>
      <c r="O28" s="70"/>
      <c r="P28" s="68">
        <f>[1]Общая!F260/$B$6</f>
        <v>1150</v>
      </c>
      <c r="Q28" s="69"/>
      <c r="R28" s="69">
        <f>[1]Общая!G260/$B$6</f>
        <v>1525</v>
      </c>
      <c r="S28" s="69"/>
      <c r="T28" s="69">
        <f>[1]Общая!H260/$B$6</f>
        <v>1900</v>
      </c>
      <c r="U28" s="70"/>
      <c r="V28" s="71">
        <f>SUM(P28:U28)</f>
        <v>4575</v>
      </c>
      <c r="W28" s="72"/>
      <c r="X28" s="68">
        <f>SUM([1]Общая!I260:K260)/$B$6</f>
        <v>7950</v>
      </c>
      <c r="Y28" s="69"/>
      <c r="Z28" s="69">
        <f>SUM([1]Общая!L260:N260)/$B$6</f>
        <v>11325</v>
      </c>
      <c r="AA28" s="70"/>
      <c r="AB28" s="68">
        <f t="shared" si="20"/>
        <v>24750</v>
      </c>
      <c r="AC28" s="70"/>
      <c r="AD28" s="68">
        <f>SUM([1]Общая!O260:Q260)/$B$6</f>
        <v>13350</v>
      </c>
      <c r="AE28" s="69"/>
      <c r="AF28" s="69">
        <f>SUM([1]Общая!R260:T260)/$B$6</f>
        <v>14700</v>
      </c>
      <c r="AG28" s="69"/>
      <c r="AH28" s="69">
        <f>SUM([1]Общая!U260:W260)/$B$6</f>
        <v>16050</v>
      </c>
      <c r="AI28" s="69"/>
      <c r="AJ28" s="69">
        <f>SUM([1]Общая!X260:Z260)/$B$6</f>
        <v>17400</v>
      </c>
      <c r="AK28" s="70"/>
      <c r="AL28" s="68">
        <f t="shared" si="18"/>
        <v>61500</v>
      </c>
      <c r="AM28" s="70"/>
      <c r="AN28" s="68">
        <f>SUM([1]Общая!AA260:AC260)/$B$6</f>
        <v>18750</v>
      </c>
      <c r="AO28" s="69"/>
      <c r="AP28" s="69">
        <f>SUM([1]Общая!AD260:AF260)/$B$6</f>
        <v>20100</v>
      </c>
      <c r="AQ28" s="69"/>
      <c r="AR28" s="69">
        <f>SUM([1]Общая!AG260:AI260)/$B$6</f>
        <v>21450</v>
      </c>
      <c r="AS28" s="69"/>
      <c r="AT28" s="69">
        <f>SUM([1]Общая!AJ260:AL260)/$B$6</f>
        <v>22800</v>
      </c>
      <c r="AU28" s="70"/>
      <c r="AV28" s="68">
        <f t="shared" si="19"/>
        <v>83100</v>
      </c>
      <c r="AW28" s="70"/>
      <c r="AX28" s="3"/>
    </row>
    <row r="29" spans="1:50" ht="14.5" customHeight="1" outlineLevel="1" x14ac:dyDescent="0.2">
      <c r="A29" s="3"/>
      <c r="B29" s="7" t="s">
        <v>48</v>
      </c>
      <c r="C29" s="60" t="s">
        <v>39</v>
      </c>
      <c r="D29" s="61"/>
      <c r="E29" s="61"/>
      <c r="F29" s="62"/>
      <c r="G29" s="6" t="str">
        <f t="shared" si="4"/>
        <v>тыс. руб</v>
      </c>
      <c r="H29" s="68">
        <f>SUM([1]Общая!C258,[1]Общая!C262,[1]Общая!C264,[1]Общая!C266,[1]Общая!C268,[1]Общая!C270,[1]Общая!C272,[1]Общая!C274)/$B$6</f>
        <v>172.83088000000001</v>
      </c>
      <c r="I29" s="69"/>
      <c r="J29" s="69">
        <f>SUM([1]Общая!D258,[1]Общая!D262,[1]Общая!D264,[1]Общая!D266,[1]Общая!D268,[1]Общая!D270,[1]Общая!D272,[1]Общая!D274)/$B$6</f>
        <v>174.60882000000001</v>
      </c>
      <c r="K29" s="69"/>
      <c r="L29" s="69">
        <f>SUM([1]Общая!E258,[1]Общая!E262,[1]Общая!E264,[1]Общая!E266,[1]Общая!E268,[1]Общая!E270,[1]Общая!E272,[1]Общая!E274)/$B$6</f>
        <v>183.00523999999999</v>
      </c>
      <c r="M29" s="70"/>
      <c r="N29" s="68">
        <f>SUM(H29:M29)</f>
        <v>530.44493999999997</v>
      </c>
      <c r="O29" s="70"/>
      <c r="P29" s="68">
        <f>SUM([1]Общая!F258,[1]Общая!F262,[1]Общая!F264,[1]Общая!F266,[1]Общая!F268,[1]Общая!F270,[1]Общая!F272,[1]Общая!F274)/$B$6</f>
        <v>221.84261999999998</v>
      </c>
      <c r="Q29" s="69"/>
      <c r="R29" s="69">
        <f>SUM([1]Общая!G258,[1]Общая!G262,[1]Общая!G264,[1]Общая!G266,[1]Общая!G268,[1]Общая!G270,[1]Общая!G272,[1]Общая!G274)/$B$6</f>
        <v>218.97747999999999</v>
      </c>
      <c r="S29" s="69"/>
      <c r="T29" s="69">
        <f>SUM([1]Общая!H258,[1]Общая!H262,[1]Общая!H264,[1]Общая!H266,[1]Общая!H268,[1]Общая!H270,[1]Общая!H272,[1]Общая!H274)/$B$6</f>
        <v>242.16018599999998</v>
      </c>
      <c r="U29" s="70"/>
      <c r="V29" s="71">
        <f>SUM(P29:U29)</f>
        <v>682.98028599999998</v>
      </c>
      <c r="W29" s="72"/>
      <c r="X29" s="68">
        <f>SUM([1]Общая!I258,[1]Общая!J258,[1]Общая!K258,[1]Общая!I262,[1]Общая!J262,[1]Общая!K262,[1]Общая!I264,[1]Общая!J264,[1]Общая!K264,[1]Общая!K266,[1]Общая!J266,[1]Общая!I266,[1]Общая!I268,[1]Общая!J268,[1]Общая!K268,[1]Общая!K270,[1]Общая!J270,[1]Общая!I270,[1]Общая!I272,[1]Общая!I274,[1]Общая!J272,[1]Общая!J274,[1]Общая!K272,[1]Общая!K274)/$B$6</f>
        <v>772.22601999999995</v>
      </c>
      <c r="Y29" s="69"/>
      <c r="Z29" s="69">
        <f>SUM([1]Общая!L258,[1]Общая!M258,[1]Общая!N258,[1]Общая!L262,[1]Общая!M262,[1]Общая!N262,[1]Общая!L264,[1]Общая!M264,[1]Общая!N264,[1]Общая!N266,[1]Общая!M266,[1]Общая!L266,[1]Общая!L268,[1]Общая!M268,[1]Общая!N268,[1]Общая!N270,[1]Общая!M270,[1]Общая!L270,[1]Общая!L272,[1]Общая!L274,[1]Общая!M272,[1]Общая!M274,[1]Общая!N272,[1]Общая!N274)/$B$6</f>
        <v>1003.2285899999999</v>
      </c>
      <c r="AA29" s="70"/>
      <c r="AB29" s="68">
        <f t="shared" si="20"/>
        <v>2988.8798360000001</v>
      </c>
      <c r="AC29" s="70"/>
      <c r="AD29" s="68">
        <f>SUM([1]Общая!O258,[1]Общая!P258,[1]Общая!Q258,[1]Общая!O262,[1]Общая!P262,[1]Общая!Q262,[1]Общая!O264,[1]Общая!P264,[1]Общая!Q264,[1]Общая!Q266,[1]Общая!P266,[1]Общая!O266,[1]Общая!O268,[1]Общая!P268,[1]Общая!Q268,[1]Общая!Q270,[1]Общая!P270,[1]Общая!O270,[1]Общая!O272,[1]Общая!O274,[1]Общая!P272,[1]Общая!P274,[1]Общая!Q272,[1]Общая!Q274)/$B$6</f>
        <v>894.85090000000002</v>
      </c>
      <c r="AE29" s="69"/>
      <c r="AF29" s="69">
        <f>SUM([1]Общая!R258,[1]Общая!S258,[1]Общая!T258,[1]Общая!R262,[1]Общая!S262,[1]Общая!T262,[1]Общая!R264,[1]Общая!S264,[1]Общая!T264,[1]Общая!T266,[1]Общая!S266,[1]Общая!R266,[1]Общая!R268,[1]Общая!S268,[1]Общая!T268,[1]Общая!T270,[1]Общая!S270,[1]Общая!R270,[1]Общая!R272,[1]Общая!R274,[1]Общая!S272,[1]Общая!S274,[1]Общая!T272,[1]Общая!T274)/$B$6</f>
        <v>1040.84843</v>
      </c>
      <c r="AG29" s="69"/>
      <c r="AH29" s="69">
        <f>SUM([1]Общая!U258,[1]Общая!V258,[1]Общая!W258,[1]Общая!U262,[1]Общая!V262,[1]Общая!W262,[1]Общая!U264,[1]Общая!V264,[1]Общая!W264,[1]Общая!W266,[1]Общая!V266,[1]Общая!U266,[1]Общая!U268,[1]Общая!V268,[1]Общая!W268,[1]Общая!W270,[1]Общая!V270,[1]Общая!U270,[1]Общая!U272,[1]Общая!U274,[1]Общая!V272,[1]Общая!V274,[1]Общая!W272,[1]Общая!W274)/$B$6</f>
        <v>1014.7383800000001</v>
      </c>
      <c r="AI29" s="69"/>
      <c r="AJ29" s="69">
        <f>SUM([1]Общая!X258,[1]Общая!Y258,[1]Общая!Z258,[1]Общая!X262,[1]Общая!Y262,[1]Общая!Z262,[1]Общая!X264,[1]Общая!Y264,[1]Общая!Z264,[1]Общая!Z266,[1]Общая!Y266,[1]Общая!X266,[1]Общая!X268,[1]Общая!Y268,[1]Общая!Z268,[1]Общая!Z270,[1]Общая!Y270,[1]Общая!X270,[1]Общая!X272,[1]Общая!X274,[1]Общая!Y272,[1]Общая!Y274,[1]Общая!Z272,[1]Общая!Z274)/$B$6</f>
        <v>1237.3115700000001</v>
      </c>
      <c r="AK29" s="70"/>
      <c r="AL29" s="68">
        <f t="shared" si="18"/>
        <v>4187.74928</v>
      </c>
      <c r="AM29" s="70"/>
      <c r="AN29" s="68">
        <f>SUM([1]Общая!AA258,[1]Общая!AB258,[1]Общая!AC258,[1]Общая!AA262,[1]Общая!AB262,[1]Общая!AC262,[1]Общая!AA264,[1]Общая!AB264,[1]Общая!AC264,[1]Общая!AC266,[1]Общая!AB266,[1]Общая!AA266,[1]Общая!AA268,[1]Общая!AB268,[1]Общая!AC268,[1]Общая!AC270,[1]Общая!AB270,[1]Общая!AA270,[1]Общая!AA272,[1]Общая!AA274,[1]Общая!AB272,[1]Общая!AB274,[1]Общая!AC272,[1]Общая!AC274)/$B$6</f>
        <v>1040.76378</v>
      </c>
      <c r="AO29" s="69"/>
      <c r="AP29" s="69">
        <f>SUM([1]Общая!AD258,[1]Общая!AE258,[1]Общая!AF258,[1]Общая!AD262,[1]Общая!AE262,[1]Общая!AF262,[1]Общая!AD264,[1]Общая!AE264,[1]Общая!AF264,[1]Общая!AF266,[1]Общая!AE266,[1]Общая!AD266,[1]Общая!AD268,[1]Общая!AE268,[1]Общая!AF268,[1]Общая!AF270,[1]Общая!AE270,[1]Общая!AD270,[1]Общая!AD272,[1]Общая!AD274,[1]Общая!AE272,[1]Общая!AE274,[1]Общая!AF272,[1]Общая!AF274)/$B$6</f>
        <v>1227.3747100000001</v>
      </c>
      <c r="AQ29" s="69"/>
      <c r="AR29" s="69">
        <f>SUM([1]Общая!AG258,[1]Общая!AH258,[1]Общая!AI258,[1]Общая!AG262,[1]Общая!AH262,[1]Общая!AI262,[1]Общая!AG264,[1]Общая!AH264,[1]Общая!AI264,[1]Общая!AI266,[1]Общая!AH266,[1]Общая!AG266,[1]Общая!AG268,[1]Общая!AH268,[1]Общая!AI268,[1]Общая!AI270,[1]Общая!AH270,[1]Общая!AG270,[1]Общая!AG272,[1]Общая!AG274,[1]Общая!AH272,[1]Общая!AH274,[1]Общая!AI272,[1]Общая!AI274)/$B$6</f>
        <v>1176.8966200000002</v>
      </c>
      <c r="AS29" s="69"/>
      <c r="AT29" s="69">
        <f>SUM([1]Общая!AJ258,[1]Общая!AK258,[1]Общая!AL258,[1]Общая!AJ262,[1]Общая!AK262,[1]Общая!AL262,[1]Общая!AJ264,[1]Общая!AK264,[1]Общая!AL264,[1]Общая!AL266,[1]Общая!AK266,[1]Общая!AJ266,[1]Общая!AJ268,[1]Общая!AK268,[1]Общая!AL268,[1]Общая!AL270,[1]Общая!AK270,[1]Общая!AJ270,[1]Общая!AJ272,[1]Общая!AJ274,[1]Общая!AK272,[1]Общая!AK274,[1]Общая!AL272,[1]Общая!AL274)/$B$6</f>
        <v>1458.23785</v>
      </c>
      <c r="AU29" s="70"/>
      <c r="AV29" s="68">
        <f t="shared" si="19"/>
        <v>4903.2729600000002</v>
      </c>
      <c r="AW29" s="70"/>
      <c r="AX29" s="3"/>
    </row>
    <row r="30" spans="1:50" ht="14.5" customHeight="1" x14ac:dyDescent="0.2">
      <c r="A30" s="3"/>
      <c r="B30" s="7" t="s">
        <v>49</v>
      </c>
      <c r="C30" s="60" t="s">
        <v>50</v>
      </c>
      <c r="D30" s="61"/>
      <c r="E30" s="61"/>
      <c r="F30" s="62"/>
      <c r="G30" s="6" t="str">
        <f t="shared" si="4"/>
        <v>тыс. руб</v>
      </c>
      <c r="H30" s="68">
        <f>[1]Общая!C276/$B$6</f>
        <v>68.441100000000006</v>
      </c>
      <c r="I30" s="69"/>
      <c r="J30" s="69">
        <f>[1]Общая!D276/$B$6</f>
        <v>102.66165000000001</v>
      </c>
      <c r="K30" s="69"/>
      <c r="L30" s="69">
        <f>[1]Общая!E276/$B$6</f>
        <v>351.9828</v>
      </c>
      <c r="M30" s="70"/>
      <c r="N30" s="68">
        <f>SUM([1]Общая!C276:E276)/'Упрощенная финансовая модель'!$B$6</f>
        <v>523.08555000000001</v>
      </c>
      <c r="O30" s="70"/>
      <c r="P30" s="68">
        <f>[1]Общая!F276/$B$6</f>
        <v>681.77864999999997</v>
      </c>
      <c r="Q30" s="69"/>
      <c r="R30" s="69">
        <f>[1]Общая!G276/$B$6</f>
        <v>1036.3938000000001</v>
      </c>
      <c r="S30" s="69"/>
      <c r="T30" s="69">
        <f>[1]Общая!H276/$B$6</f>
        <v>1673.6105249999998</v>
      </c>
      <c r="U30" s="70"/>
      <c r="V30" s="71">
        <f>SUM([1]Общая!F276:H276)/'Упрощенная финансовая модель'!$B$6</f>
        <v>3391.7829750000001</v>
      </c>
      <c r="W30" s="72"/>
      <c r="X30" s="68">
        <f>SUM([1]Общая!I276:K276)/'Упрощенная финансовая модель'!$B$6</f>
        <v>6102.1633499999998</v>
      </c>
      <c r="Y30" s="69"/>
      <c r="Z30" s="69">
        <f>SUM([1]Общая!L276:N276)/'Упрощенная финансовая модель'!$B$6</f>
        <v>10205.808975</v>
      </c>
      <c r="AA30" s="70"/>
      <c r="AB30" s="68">
        <f t="shared" si="20"/>
        <v>20222.840850000001</v>
      </c>
      <c r="AC30" s="70"/>
      <c r="AD30" s="68">
        <f>SUM([1]Общая!O276:Q276)/'Упрощенная финансовая модель'!$B$6</f>
        <v>8404.1534250000004</v>
      </c>
      <c r="AE30" s="69"/>
      <c r="AF30" s="69">
        <f>SUM([1]Общая!R276:T276)/'Упрощенная финансовая модель'!$B$6</f>
        <v>11913.263999999999</v>
      </c>
      <c r="AG30" s="69"/>
      <c r="AH30" s="69">
        <f>SUM([1]Общая!U276:W276)/'Упрощенная финансовая модель'!$B$6</f>
        <v>10975.771349999999</v>
      </c>
      <c r="AI30" s="69"/>
      <c r="AJ30" s="69">
        <f>SUM([1]Общая!X276:Z276)/'Упрощенная финансовая модель'!$B$6</f>
        <v>13725.636974999999</v>
      </c>
      <c r="AK30" s="70"/>
      <c r="AL30" s="68">
        <f t="shared" si="18"/>
        <v>45018.825749999996</v>
      </c>
      <c r="AM30" s="70"/>
      <c r="AN30" s="68">
        <f>SUM([1]Общая!AA276:AC276)/'Упрощенная финансовая модель'!$B$6</f>
        <v>10378.98</v>
      </c>
      <c r="AO30" s="69"/>
      <c r="AP30" s="69">
        <f>SUM([1]Общая!AD276:AF276)/'Упрощенная финансовая модель'!$B$6</f>
        <v>14453.293725</v>
      </c>
      <c r="AQ30" s="69"/>
      <c r="AR30" s="69">
        <f>SUM([1]Общая!AG276:AI276)/'Упрощенная финансовая модель'!$B$6</f>
        <v>13107.974850000001</v>
      </c>
      <c r="AS30" s="69"/>
      <c r="AT30" s="69">
        <f>SUM([1]Общая!AJ276:AL276)/'Упрощенная финансовая модель'!$B$6</f>
        <v>16159.056525</v>
      </c>
      <c r="AU30" s="70"/>
      <c r="AV30" s="68">
        <f t="shared" si="19"/>
        <v>54099.305099999998</v>
      </c>
      <c r="AW30" s="70"/>
      <c r="AX30" s="3"/>
    </row>
    <row r="31" spans="1:50" ht="14.5" customHeight="1" x14ac:dyDescent="0.2">
      <c r="A31" s="3"/>
      <c r="B31" s="7" t="s">
        <v>51</v>
      </c>
      <c r="C31" s="60" t="s">
        <v>52</v>
      </c>
      <c r="D31" s="61"/>
      <c r="E31" s="61"/>
      <c r="F31" s="62"/>
      <c r="G31" s="6" t="str">
        <f t="shared" si="4"/>
        <v>тыс. руб</v>
      </c>
      <c r="H31" s="68">
        <f>H25-H26-H30</f>
        <v>-5365.9447799999998</v>
      </c>
      <c r="I31" s="69"/>
      <c r="J31" s="69">
        <f>J25-J26-J30</f>
        <v>-1247.2796699999999</v>
      </c>
      <c r="K31" s="69"/>
      <c r="L31" s="69">
        <f>L25-L26-L30</f>
        <v>-5252.1624400000001</v>
      </c>
      <c r="M31" s="70"/>
      <c r="N31" s="68">
        <f>SUM([1]Общая!C278:E280)/$B$6</f>
        <v>-11865.38689</v>
      </c>
      <c r="O31" s="70"/>
      <c r="P31" s="68">
        <f>P25-P26-P30</f>
        <v>-3026.358470000001</v>
      </c>
      <c r="Q31" s="69"/>
      <c r="R31" s="69">
        <f>R25-R26-R30</f>
        <v>-1817.2400800000003</v>
      </c>
      <c r="S31" s="69"/>
      <c r="T31" s="69">
        <f>T25-T26-T30</f>
        <v>2176.3141289999994</v>
      </c>
      <c r="U31" s="70"/>
      <c r="V31" s="71">
        <f>SUM([1]Общая!F278:H280)/$B$6</f>
        <v>-2667.2844210000012</v>
      </c>
      <c r="W31" s="72"/>
      <c r="X31" s="68">
        <f>SUM([1]Общая!I278:K280)/$B$6</f>
        <v>10055.269430000002</v>
      </c>
      <c r="Y31" s="69"/>
      <c r="Z31" s="69">
        <f>SUM([1]Общая!L278:N280)/$B$6</f>
        <v>33702.487035000006</v>
      </c>
      <c r="AA31" s="70"/>
      <c r="AB31" s="54">
        <f t="shared" si="20"/>
        <v>29225.085154000008</v>
      </c>
      <c r="AC31" s="56"/>
      <c r="AD31" s="68">
        <f>SUM([1]Общая!O278:Q280)/$B$6</f>
        <v>36318.341674999996</v>
      </c>
      <c r="AE31" s="69"/>
      <c r="AF31" s="69">
        <f>SUM([1]Общая!R278:T280)/$B$6</f>
        <v>64180.961770000002</v>
      </c>
      <c r="AG31" s="69"/>
      <c r="AH31" s="69">
        <f>SUM([1]Общая!U278:W280)/$B$6</f>
        <v>55189.367469999997</v>
      </c>
      <c r="AI31" s="69"/>
      <c r="AJ31" s="69">
        <f>SUM([1]Общая!X278:Z280)/$B$6</f>
        <v>77345.877254999999</v>
      </c>
      <c r="AK31" s="70"/>
      <c r="AL31" s="54">
        <f t="shared" si="18"/>
        <v>233034.54816999999</v>
      </c>
      <c r="AM31" s="56"/>
      <c r="AN31" s="54">
        <f>SUM([1]Общая!AA278:AC280)/$B$6</f>
        <v>54799.509420000002</v>
      </c>
      <c r="AO31" s="55"/>
      <c r="AP31" s="55">
        <f>SUM([1]Общая!AD278:AF280)/$B$6</f>
        <v>91801.908964999995</v>
      </c>
      <c r="AQ31" s="55"/>
      <c r="AR31" s="69">
        <f>SUM([1]Общая!AG278:AI280)/$B$6</f>
        <v>77395.151329999993</v>
      </c>
      <c r="AS31" s="69"/>
      <c r="AT31" s="69">
        <f>SUM([1]Общая!AJ278:AL280)/$B$6</f>
        <v>105039.034625</v>
      </c>
      <c r="AU31" s="70"/>
      <c r="AV31" s="68">
        <f t="shared" si="19"/>
        <v>329035.60433999996</v>
      </c>
      <c r="AW31" s="70"/>
      <c r="AX31" s="3"/>
    </row>
    <row r="32" spans="1:50" ht="14.5" customHeight="1" x14ac:dyDescent="0.2">
      <c r="A32" s="3"/>
      <c r="B32" s="7" t="s">
        <v>53</v>
      </c>
      <c r="C32" s="60" t="s">
        <v>54</v>
      </c>
      <c r="D32" s="61"/>
      <c r="E32" s="61"/>
      <c r="F32" s="62"/>
      <c r="G32" s="6" t="str">
        <f t="shared" si="4"/>
        <v>тыс. руб</v>
      </c>
      <c r="H32" s="68">
        <f>SUM(H33:I36)</f>
        <v>163.4909777777778</v>
      </c>
      <c r="I32" s="69"/>
      <c r="J32" s="69">
        <f>SUM(J33:K36)</f>
        <v>193.17396666666667</v>
      </c>
      <c r="K32" s="69"/>
      <c r="L32" s="69">
        <f>SUM(L33:M36)</f>
        <v>391.57859999999994</v>
      </c>
      <c r="M32" s="70"/>
      <c r="N32" s="68">
        <f>(SUM([1]Общая!C312:E312)+SUM([1]Общая!C303:E304)+SUM([1]Общая!C294:E295)+SUM([1]Общая!C282:E282))/$B$6</f>
        <v>748.24354444444441</v>
      </c>
      <c r="O32" s="70"/>
      <c r="P32" s="68">
        <f>SUM(P33:Q36)</f>
        <v>1600.2481006944447</v>
      </c>
      <c r="Q32" s="69"/>
      <c r="R32" s="69">
        <f>SUM(R33:S36)</f>
        <v>1812.0739261111112</v>
      </c>
      <c r="S32" s="69"/>
      <c r="T32" s="69">
        <f>SUM(T33:U36)</f>
        <v>2617.3378162777781</v>
      </c>
      <c r="U32" s="70"/>
      <c r="V32" s="71">
        <f>(SUM([1]Общая!F312:H312)+SUM([1]Общая!F303:H304)+SUM([1]Общая!F294:H295)+SUM([1]Общая!F282:H282))/$B$6</f>
        <v>6029.6598430833328</v>
      </c>
      <c r="W32" s="72"/>
      <c r="X32" s="68">
        <f>(SUM([1]Общая!I312:K312)+SUM([1]Общая!I303:K304)+SUM([1]Общая!I294:K295)+SUM([1]Общая!I282:K282))/$B$6</f>
        <v>9335.529742083334</v>
      </c>
      <c r="Y32" s="69"/>
      <c r="Z32" s="69">
        <f>(SUM([1]Общая!L312:N312)+SUM([1]Общая!L303:N304)+SUM([1]Общая!L294:N295)+SUM([1]Общая!L282:N282))/$B$6</f>
        <v>15105.336090208333</v>
      </c>
      <c r="AA32" s="70"/>
      <c r="AB32" s="68">
        <f t="shared" si="20"/>
        <v>31218.769219819445</v>
      </c>
      <c r="AC32" s="70"/>
      <c r="AD32" s="54">
        <f>(SUM([1]Общая!O312:Q312)+SUM([1]Общая!O303:Q304)+SUM([1]Общая!O294:Q295)+SUM([1]Общая!O282:Q282))/$B$6</f>
        <v>13902.112707708333</v>
      </c>
      <c r="AE32" s="55"/>
      <c r="AF32" s="55">
        <f>(SUM([1]Общая!R312:T312)+SUM([1]Общая!R303:T304)+SUM([1]Общая!R294:T295)+SUM([1]Общая!R282:T282))/$B$6</f>
        <v>19861.777975833331</v>
      </c>
      <c r="AG32" s="55"/>
      <c r="AH32" s="55">
        <f>(SUM([1]Общая!U312:W312)+SUM([1]Общая!U303:W304)+SUM([1]Общая!U294:W295)+SUM([1]Общая!U282:W282))/$B$6</f>
        <v>19329.488774583337</v>
      </c>
      <c r="AI32" s="55"/>
      <c r="AJ32" s="55">
        <f>(SUM([1]Общая!X312:Z312)+SUM([1]Общая!X303:Z304)+SUM([1]Общая!X294:Z295)+SUM([1]Общая!X282:Z282))/$B$6</f>
        <v>24958.832361458331</v>
      </c>
      <c r="AK32" s="56"/>
      <c r="AL32" s="54">
        <f>SUM(AD32:AJ32)</f>
        <v>78052.211819583332</v>
      </c>
      <c r="AM32" s="56"/>
      <c r="AN32" s="68">
        <f>(SUM([1]Общая!AA312:AC312)+SUM([1]Общая!AA303:AC304)+SUM([1]Общая!AA294:AC295)+SUM([1]Общая!AA282:AC282))/$B$6</f>
        <v>21055.130247708337</v>
      </c>
      <c r="AO32" s="69"/>
      <c r="AP32" s="69">
        <f>(SUM([1]Общая!AD312:AF312)+SUM([1]Общая!AD303:AF304)+SUM([1]Общая!AD294:AF295)+SUM([1]Общая!AD282:AF282))/$B$6</f>
        <v>29500.744747083336</v>
      </c>
      <c r="AQ32" s="69"/>
      <c r="AR32" s="69">
        <f>(SUM([1]Общая!AG312:AI312)+SUM([1]Общая!AG303:AI304)+SUM([1]Общая!AG294:AI295)+SUM([1]Общая!AG282:AI282))/$B$6</f>
        <v>27476.886007083333</v>
      </c>
      <c r="AS32" s="69"/>
      <c r="AT32" s="69">
        <f>(SUM([1]Общая!AJ312:AL312)+SUM([1]Общая!AJ303:AL304)+SUM([1]Общая!AJ294:AL295)+SUM([1]Общая!AJ282:AL282))/$B$6</f>
        <v>34597.799132708336</v>
      </c>
      <c r="AU32" s="70"/>
      <c r="AV32" s="68">
        <f t="shared" si="19"/>
        <v>112630.56013458336</v>
      </c>
      <c r="AW32" s="70"/>
      <c r="AX32" s="3"/>
    </row>
    <row r="33" spans="1:50" ht="30.5" customHeight="1" outlineLevel="1" x14ac:dyDescent="0.2">
      <c r="A33" s="3"/>
      <c r="B33" s="7" t="s">
        <v>55</v>
      </c>
      <c r="C33" s="65" t="s">
        <v>56</v>
      </c>
      <c r="D33" s="66"/>
      <c r="E33" s="66"/>
      <c r="F33" s="67"/>
      <c r="G33" s="6" t="str">
        <f t="shared" si="4"/>
        <v>тыс. руб</v>
      </c>
      <c r="H33" s="68">
        <f>[1]Общая!C282/$B$6</f>
        <v>25</v>
      </c>
      <c r="I33" s="69"/>
      <c r="J33" s="69">
        <f>[1]Общая!D282/$B$6</f>
        <v>25</v>
      </c>
      <c r="K33" s="69"/>
      <c r="L33" s="69">
        <f>[1]Общая!E282/$B$6</f>
        <v>25</v>
      </c>
      <c r="M33" s="70"/>
      <c r="N33" s="68">
        <f>SUM(H33:M33)</f>
        <v>75</v>
      </c>
      <c r="O33" s="70"/>
      <c r="P33" s="68">
        <f>[1]Общая!F282/$B$6</f>
        <v>230</v>
      </c>
      <c r="Q33" s="69"/>
      <c r="R33" s="69">
        <f>[1]Общая!G282/$B$6</f>
        <v>230</v>
      </c>
      <c r="S33" s="69"/>
      <c r="T33" s="69">
        <f>[1]Общая!H282/$B$6</f>
        <v>230</v>
      </c>
      <c r="U33" s="70"/>
      <c r="V33" s="71">
        <f>SUM(P33:U33)</f>
        <v>690</v>
      </c>
      <c r="W33" s="72"/>
      <c r="X33" s="68">
        <f>SUM([1]Общая!I282:K282)/$B$6</f>
        <v>690</v>
      </c>
      <c r="Y33" s="69"/>
      <c r="Z33" s="69">
        <f>SUM([1]Общая!L282:N282)/$B$6</f>
        <v>690</v>
      </c>
      <c r="AA33" s="70"/>
      <c r="AB33" s="68">
        <f t="shared" si="20"/>
        <v>2145</v>
      </c>
      <c r="AC33" s="70"/>
      <c r="AD33" s="68">
        <f>SUM([1]Общая!O282:Q282)/$B$6</f>
        <v>690</v>
      </c>
      <c r="AE33" s="69"/>
      <c r="AF33" s="69">
        <f>SUM([1]Общая!R282:T282)/$B$6</f>
        <v>690</v>
      </c>
      <c r="AG33" s="69"/>
      <c r="AH33" s="69">
        <f>SUM([1]Общая!U282:W282)/$B$6</f>
        <v>690</v>
      </c>
      <c r="AI33" s="69"/>
      <c r="AJ33" s="69">
        <f>SUM([1]Общая!X282:Z282)/$B$6</f>
        <v>690</v>
      </c>
      <c r="AK33" s="70"/>
      <c r="AL33" s="68">
        <f>SUM(AD33:AK33)</f>
        <v>2760</v>
      </c>
      <c r="AM33" s="70"/>
      <c r="AN33" s="68">
        <f>SUM([1]Общая!AA282:AC282)/$B$6</f>
        <v>690</v>
      </c>
      <c r="AO33" s="69"/>
      <c r="AP33" s="69">
        <f>SUM([1]Общая!AD282:AF282)/$B$6</f>
        <v>690</v>
      </c>
      <c r="AQ33" s="69"/>
      <c r="AR33" s="69">
        <f>SUM([1]Общая!AG282:AI282)/$B$6</f>
        <v>690</v>
      </c>
      <c r="AS33" s="69"/>
      <c r="AT33" s="69">
        <f>SUM([1]Общая!AJ282:AL282)/$B$6</f>
        <v>690</v>
      </c>
      <c r="AU33" s="70"/>
      <c r="AV33" s="68">
        <f t="shared" si="19"/>
        <v>2760</v>
      </c>
      <c r="AW33" s="70"/>
      <c r="AX33" s="3"/>
    </row>
    <row r="34" spans="1:50" ht="14.5" customHeight="1" outlineLevel="1" x14ac:dyDescent="0.2">
      <c r="A34" s="3"/>
      <c r="B34" s="7" t="s">
        <v>57</v>
      </c>
      <c r="C34" s="60" t="s">
        <v>58</v>
      </c>
      <c r="D34" s="61"/>
      <c r="E34" s="61"/>
      <c r="F34" s="62"/>
      <c r="G34" s="6" t="str">
        <f t="shared" si="4"/>
        <v>тыс. руб</v>
      </c>
      <c r="H34" s="68">
        <f>[1]Общая!C294/$B$6</f>
        <v>35.713200000000001</v>
      </c>
      <c r="I34" s="69"/>
      <c r="J34" s="69">
        <f>[1]Общая!D294/$B$6</f>
        <v>51.507299999999994</v>
      </c>
      <c r="K34" s="69"/>
      <c r="L34" s="69">
        <f>[1]Общая!E294/$B$6</f>
        <v>166.57859999999999</v>
      </c>
      <c r="M34" s="70"/>
      <c r="N34" s="68">
        <f>SUM(H34:M34)</f>
        <v>253.79909999999998</v>
      </c>
      <c r="O34" s="70"/>
      <c r="P34" s="68">
        <f>[1]Общая!F294/$B$6</f>
        <v>727.38930000000005</v>
      </c>
      <c r="Q34" s="69"/>
      <c r="R34" s="69">
        <f>[1]Общая!G294/$B$6</f>
        <v>662.66219999999998</v>
      </c>
      <c r="S34" s="69"/>
      <c r="T34" s="69">
        <f>[1]Общая!H294/$B$6</f>
        <v>999.52778999999998</v>
      </c>
      <c r="U34" s="70"/>
      <c r="V34" s="71">
        <f>SUM(P34:U34)</f>
        <v>2389.5792900000001</v>
      </c>
      <c r="W34" s="72"/>
      <c r="X34" s="68">
        <f>SUM([1]Общая!I294:K295)/$B$6</f>
        <v>3565.1403</v>
      </c>
      <c r="Y34" s="69"/>
      <c r="Z34" s="69">
        <f>SUM([1]Общая!L294:N295)/$B$6</f>
        <v>6282.9458500000001</v>
      </c>
      <c r="AA34" s="70"/>
      <c r="AB34" s="68">
        <f t="shared" si="20"/>
        <v>12491.464540000001</v>
      </c>
      <c r="AC34" s="70"/>
      <c r="AD34" s="68">
        <f>SUM([1]Общая!O294:Q295)/$B$6</f>
        <v>5176.1385</v>
      </c>
      <c r="AE34" s="69"/>
      <c r="AF34" s="69">
        <f>SUM([1]Общая!R294:T295)/$B$6</f>
        <v>7311.7264500000001</v>
      </c>
      <c r="AG34" s="69"/>
      <c r="AH34" s="69">
        <f>SUM([1]Общая!U294:W295)/$B$6</f>
        <v>6854.8257000000003</v>
      </c>
      <c r="AI34" s="69"/>
      <c r="AJ34" s="69">
        <f>SUM([1]Общая!X294:Z295)/$B$6</f>
        <v>8868.6195500000013</v>
      </c>
      <c r="AK34" s="70"/>
      <c r="AL34" s="68">
        <f>SUM(AD34:AK34)</f>
        <v>28211.3102</v>
      </c>
      <c r="AM34" s="70"/>
      <c r="AN34" s="68">
        <f>SUM([1]Общая!AA294:AC295)/$B$6</f>
        <v>7125.5817000000006</v>
      </c>
      <c r="AO34" s="69"/>
      <c r="AP34" s="69">
        <f>SUM([1]Общая!AD294:AF295)/$B$6</f>
        <v>9870.3706499999989</v>
      </c>
      <c r="AQ34" s="69"/>
      <c r="AR34" s="69">
        <f>SUM([1]Общая!AG294:AI295)/$B$6</f>
        <v>9047.9493000000002</v>
      </c>
      <c r="AS34" s="69"/>
      <c r="AT34" s="69">
        <f>SUM([1]Общая!AJ294:AL295)/$B$6</f>
        <v>11427.26375</v>
      </c>
      <c r="AU34" s="70"/>
      <c r="AV34" s="68">
        <f t="shared" si="19"/>
        <v>37471.165399999998</v>
      </c>
      <c r="AW34" s="70"/>
      <c r="AX34" s="3"/>
    </row>
    <row r="35" spans="1:50" ht="14.5" customHeight="1" outlineLevel="1" x14ac:dyDescent="0.2">
      <c r="A35" s="3"/>
      <c r="B35" s="7" t="s">
        <v>59</v>
      </c>
      <c r="C35" s="60" t="s">
        <v>60</v>
      </c>
      <c r="D35" s="61"/>
      <c r="E35" s="61"/>
      <c r="F35" s="62"/>
      <c r="G35" s="6" t="str">
        <f t="shared" si="4"/>
        <v>тыс. руб</v>
      </c>
      <c r="H35" s="68">
        <f>[1]Общая!C303/$B$6</f>
        <v>102.77777777777779</v>
      </c>
      <c r="I35" s="69"/>
      <c r="J35" s="69">
        <f>[1]Общая!D303/$B$6</f>
        <v>116.66666666666667</v>
      </c>
      <c r="K35" s="69"/>
      <c r="L35" s="69">
        <f>[1]Общая!E303/$B$6</f>
        <v>199.99999999999997</v>
      </c>
      <c r="M35" s="70"/>
      <c r="N35" s="68">
        <f>SUM(H35:M35)</f>
        <v>419.44444444444446</v>
      </c>
      <c r="O35" s="70"/>
      <c r="P35" s="68">
        <f>[1]Общая!F303/$B$6</f>
        <v>369.44444444444446</v>
      </c>
      <c r="Q35" s="69"/>
      <c r="R35" s="69">
        <f>[1]Общая!G303/$B$6</f>
        <v>473.61111111111114</v>
      </c>
      <c r="S35" s="69"/>
      <c r="T35" s="69">
        <f>[1]Общая!H303/$B$6</f>
        <v>577.77777777777771</v>
      </c>
      <c r="U35" s="70"/>
      <c r="V35" s="71">
        <f>SUM(P35:U35)</f>
        <v>1420.8333333333335</v>
      </c>
      <c r="W35" s="72"/>
      <c r="X35" s="68">
        <f>SUM([1]Общая!I303:K304)/$B$6</f>
        <v>2358.333333333333</v>
      </c>
      <c r="Y35" s="69"/>
      <c r="Z35" s="69">
        <f>SUM([1]Общая!L303:N304)/$B$6</f>
        <v>3295.8333333333335</v>
      </c>
      <c r="AA35" s="70"/>
      <c r="AB35" s="8"/>
      <c r="AC35" s="9">
        <f>SUM(N35,V35,X35,Z35)</f>
        <v>7494.4444444444453</v>
      </c>
      <c r="AD35" s="68">
        <f>SUM([1]Общая!O303:Q304)/$B$6</f>
        <v>3858.333333333333</v>
      </c>
      <c r="AE35" s="69"/>
      <c r="AF35" s="69">
        <f>SUM([1]Общая!R303:T304)/$B$6</f>
        <v>4233.333333333333</v>
      </c>
      <c r="AG35" s="69"/>
      <c r="AH35" s="69">
        <f>SUM([1]Общая!U303:W304)/$B$6</f>
        <v>4608.3333333333339</v>
      </c>
      <c r="AI35" s="69"/>
      <c r="AJ35" s="69">
        <f>SUM([1]Общая!X303:Z304)/$B$6</f>
        <v>4983.3333333333339</v>
      </c>
      <c r="AK35" s="70"/>
      <c r="AL35" s="68">
        <f>SUM(AD35:AK35)</f>
        <v>17683.333333333336</v>
      </c>
      <c r="AM35" s="70"/>
      <c r="AN35" s="68">
        <f>SUM([1]Общая!AA303:AC304)/$B$6</f>
        <v>5358.3333333333339</v>
      </c>
      <c r="AO35" s="69"/>
      <c r="AP35" s="69">
        <f>SUM([1]Общая!AD303:AF304)/$B$6</f>
        <v>5733.3333333333339</v>
      </c>
      <c r="AQ35" s="69"/>
      <c r="AR35" s="69">
        <f>SUM([1]Общая!AG303:AI304)/$B$6</f>
        <v>6108.3333333333339</v>
      </c>
      <c r="AS35" s="69"/>
      <c r="AT35" s="69">
        <f>SUM([1]Общая!AJ303:AL304)/$B$6</f>
        <v>6483.3333333333339</v>
      </c>
      <c r="AU35" s="70"/>
      <c r="AV35" s="68">
        <f t="shared" si="19"/>
        <v>23683.333333333336</v>
      </c>
      <c r="AW35" s="70"/>
      <c r="AX35" s="3"/>
    </row>
    <row r="36" spans="1:50" ht="14.5" customHeight="1" outlineLevel="1" x14ac:dyDescent="0.2">
      <c r="A36" s="3"/>
      <c r="B36" s="7" t="s">
        <v>61</v>
      </c>
      <c r="C36" s="60" t="s">
        <v>62</v>
      </c>
      <c r="D36" s="61"/>
      <c r="E36" s="61"/>
      <c r="F36" s="62"/>
      <c r="G36" s="6" t="str">
        <f t="shared" si="4"/>
        <v>тыс. руб</v>
      </c>
      <c r="H36" s="68" t="str">
        <f>IF([1]Общая!C312/$B$6=0,"-",[1]Общая!C312/$B$6)</f>
        <v>-</v>
      </c>
      <c r="I36" s="69"/>
      <c r="J36" s="69" t="str">
        <f xml:space="preserve"> IF([1]Общая!D312/$B$6=0,"-",[1]Общая!D312/$B$6=0)</f>
        <v>-</v>
      </c>
      <c r="K36" s="69"/>
      <c r="L36" s="69" t="str">
        <f>IF([1]Общая!E312/$B$6=0,"-",[1]Общая!E312/$B$6)</f>
        <v>-</v>
      </c>
      <c r="M36" s="70"/>
      <c r="N36" s="68" t="str">
        <f>IF(SUM(J36:M36)=0,"-",SUM(J36:M36))</f>
        <v>-</v>
      </c>
      <c r="O36" s="70"/>
      <c r="P36" s="68">
        <f>[1]Общая!F312/$B$6</f>
        <v>273.41435625000003</v>
      </c>
      <c r="Q36" s="69"/>
      <c r="R36" s="69">
        <f>[1]Общая!G312/$B$6</f>
        <v>445.80061500000005</v>
      </c>
      <c r="S36" s="69"/>
      <c r="T36" s="69">
        <f>[1]Общая!H312/$B$6</f>
        <v>810.03224850000004</v>
      </c>
      <c r="U36" s="70"/>
      <c r="V36" s="71">
        <f>SUM(P36:U36)</f>
        <v>1529.2472197500001</v>
      </c>
      <c r="W36" s="72"/>
      <c r="X36" s="68">
        <f>SUM([1]Общая!I312:K312)/$B$6</f>
        <v>2722.05610875</v>
      </c>
      <c r="Y36" s="69"/>
      <c r="Z36" s="69">
        <f>SUM([1]Общая!L312:N312)/$B$6</f>
        <v>4836.5569068750001</v>
      </c>
      <c r="AA36" s="70"/>
      <c r="AB36" s="8"/>
      <c r="AC36" s="9">
        <f>SUM(N36,V36,X36,Z36)</f>
        <v>9087.8602353749993</v>
      </c>
      <c r="AD36" s="68">
        <f>SUM([1]Общая!O312:Q312)/$B$6</f>
        <v>4177.6408743749998</v>
      </c>
      <c r="AE36" s="69"/>
      <c r="AF36" s="55">
        <f>SUM([1]Общая!R312:T312)/$B$6</f>
        <v>7626.7181924999986</v>
      </c>
      <c r="AG36" s="55"/>
      <c r="AH36" s="55">
        <f>SUM([1]Общая!U312:W312)/$B$6</f>
        <v>7176.3297412500006</v>
      </c>
      <c r="AI36" s="55"/>
      <c r="AJ36" s="55">
        <f>SUM([1]Общая!X312:Z312)/$B$6</f>
        <v>10416.879478124998</v>
      </c>
      <c r="AK36" s="56"/>
      <c r="AL36" s="68">
        <f>SUM(AD36:AK36)</f>
        <v>29397.568286249996</v>
      </c>
      <c r="AM36" s="70"/>
      <c r="AN36" s="68">
        <f>SUM([1]Общая!AA312:AC312)/$B$6</f>
        <v>7881.2152143750009</v>
      </c>
      <c r="AO36" s="69"/>
      <c r="AP36" s="69">
        <f>SUM([1]Общая!AD312:AF312)/$B$6</f>
        <v>13207.040763750001</v>
      </c>
      <c r="AQ36" s="69"/>
      <c r="AR36" s="69">
        <f>SUM([1]Общая!AG312:AI312)/$B$6</f>
        <v>11630.60337375</v>
      </c>
      <c r="AS36" s="69"/>
      <c r="AT36" s="69">
        <f>SUM([1]Общая!AJ312:AL312)/$B$6</f>
        <v>15997.202049375001</v>
      </c>
      <c r="AU36" s="70"/>
      <c r="AV36" s="68">
        <f t="shared" si="19"/>
        <v>48716.061401250001</v>
      </c>
      <c r="AW36" s="70"/>
      <c r="AX36" s="3"/>
    </row>
    <row r="37" spans="1:50" ht="14.5" customHeight="1" x14ac:dyDescent="0.2">
      <c r="A37" s="3"/>
      <c r="B37" s="7" t="s">
        <v>63</v>
      </c>
      <c r="C37" s="60" t="s">
        <v>64</v>
      </c>
      <c r="D37" s="61"/>
      <c r="E37" s="61"/>
      <c r="F37" s="62"/>
      <c r="G37" s="6" t="str">
        <f t="shared" si="4"/>
        <v>тыс. руб</v>
      </c>
      <c r="H37" s="68">
        <f>[1]Общая!C318/B6</f>
        <v>-5529.4357577777773</v>
      </c>
      <c r="I37" s="69"/>
      <c r="J37" s="69">
        <f>[1]Общая!D318/B6</f>
        <v>-1440.4536366666666</v>
      </c>
      <c r="K37" s="69"/>
      <c r="L37" s="69">
        <f>[1]Общая!E318/B6</f>
        <v>-5643.7410399999999</v>
      </c>
      <c r="M37" s="70"/>
      <c r="N37" s="68">
        <f>SUM(H37:M37)</f>
        <v>-12613.630434444443</v>
      </c>
      <c r="O37" s="70"/>
      <c r="P37" s="68">
        <f>[1]Общая!F318/B6</f>
        <v>-4626.6065706944437</v>
      </c>
      <c r="Q37" s="69"/>
      <c r="R37" s="69">
        <f>[1]Общая!G318/B6</f>
        <v>-3629.3140061111126</v>
      </c>
      <c r="S37" s="69"/>
      <c r="T37" s="69">
        <f>[1]Общая!H318/B6</f>
        <v>-441.02368727777804</v>
      </c>
      <c r="U37" s="70"/>
      <c r="V37" s="71">
        <f>SUM(P37:U37)</f>
        <v>-8696.9442640833349</v>
      </c>
      <c r="W37" s="72"/>
      <c r="X37" s="54">
        <f>[1]Общая!K319/$B$6</f>
        <v>719.73968791666812</v>
      </c>
      <c r="Y37" s="55"/>
      <c r="Z37" s="69">
        <f>[1]Общая!N319/$B$6</f>
        <v>18597.150944791672</v>
      </c>
      <c r="AA37" s="70"/>
      <c r="AB37" s="68">
        <f>SUM(N37,V37,X37,Z37)</f>
        <v>-1993.6840658194378</v>
      </c>
      <c r="AC37" s="70"/>
      <c r="AD37" s="68">
        <f>[1]Общая!Q319/$B$6</f>
        <v>22416.228967291667</v>
      </c>
      <c r="AE37" s="69"/>
      <c r="AF37" s="69">
        <f>[1]Общая!T319/$B$6</f>
        <v>44319.183794166667</v>
      </c>
      <c r="AG37" s="69"/>
      <c r="AH37" s="69">
        <f>[1]Общая!W319/$B$6</f>
        <v>35859.878695416664</v>
      </c>
      <c r="AI37" s="69"/>
      <c r="AJ37" s="69">
        <f>[1]Общая!Z319/$B$6</f>
        <v>52387.044893541664</v>
      </c>
      <c r="AK37" s="70"/>
      <c r="AL37" s="68">
        <f>SUM(AD37:AK37)</f>
        <v>154982.33635041668</v>
      </c>
      <c r="AM37" s="70"/>
      <c r="AN37" s="68">
        <f>[1]Общая!AC319/$B$6</f>
        <v>33744.379172291665</v>
      </c>
      <c r="AO37" s="69"/>
      <c r="AP37" s="69">
        <f>[1]Общая!AF319/$B$6</f>
        <v>62301.164217916659</v>
      </c>
      <c r="AQ37" s="69"/>
      <c r="AR37" s="69">
        <f>[1]Общая!AI319/$B$6</f>
        <v>49918.265322916668</v>
      </c>
      <c r="AS37" s="69"/>
      <c r="AT37" s="69">
        <f>[1]Общая!AL319/$B$6</f>
        <v>70441.235492291671</v>
      </c>
      <c r="AU37" s="70"/>
      <c r="AV37" s="68">
        <f t="shared" si="19"/>
        <v>216405.04420541669</v>
      </c>
      <c r="AW37" s="70"/>
      <c r="AX37" s="3"/>
    </row>
    <row r="38" spans="1:50" ht="14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4.5" customHeight="1" x14ac:dyDescent="0.2">
      <c r="C39" s="10"/>
      <c r="D39" s="10"/>
      <c r="E39" s="10"/>
      <c r="F39" s="10"/>
      <c r="G39" s="10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</row>
    <row r="40" spans="1:50" ht="14.5" customHeight="1" x14ac:dyDescent="0.2">
      <c r="C40" s="10"/>
      <c r="D40" s="10"/>
      <c r="E40" s="10"/>
      <c r="F40" s="10"/>
      <c r="G40" s="1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ht="16" x14ac:dyDescent="0.2">
      <c r="C41" s="12"/>
      <c r="D41" s="12"/>
      <c r="E41" s="12"/>
      <c r="F41" s="12"/>
      <c r="G41" s="1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4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</row>
  </sheetData>
  <sheetProtection algorithmName="SHA-512" hashValue="dHAC4OxCMwZe2lTKkrFjlOccdFggEbHM52C5yWvA0Im2U6oUWNLSzSqg3w+zfZkwCYKQB75E6zefd8kYTvgZUQ==" saltValue="ITqPhlFzgY1LjoXPWEjEgA==" spinCount="100000" sheet="1" formatCells="0" formatColumns="0" formatRows="0" insertColumns="0" insertRows="0" insertHyperlinks="0" deleteColumns="0" deleteRows="0" sort="0" autoFilter="0" pivotTables="0"/>
  <mergeCells count="533">
    <mergeCell ref="AH37:AI37"/>
    <mergeCell ref="AJ37:AK37"/>
    <mergeCell ref="AL37:AM37"/>
    <mergeCell ref="AN37:AO37"/>
    <mergeCell ref="AP37:AQ37"/>
    <mergeCell ref="AR37:AS37"/>
    <mergeCell ref="V37:W37"/>
    <mergeCell ref="X37:Y37"/>
    <mergeCell ref="Z37:AA37"/>
    <mergeCell ref="AB37:AC37"/>
    <mergeCell ref="AD37:AE37"/>
    <mergeCell ref="AF37:AG37"/>
    <mergeCell ref="AT36:AU36"/>
    <mergeCell ref="AV36:AW36"/>
    <mergeCell ref="C37:F37"/>
    <mergeCell ref="H37:I37"/>
    <mergeCell ref="J37:K37"/>
    <mergeCell ref="L37:M37"/>
    <mergeCell ref="N37:O37"/>
    <mergeCell ref="P37:Q37"/>
    <mergeCell ref="R37:S37"/>
    <mergeCell ref="T37:U37"/>
    <mergeCell ref="AH36:AI36"/>
    <mergeCell ref="AJ36:AK36"/>
    <mergeCell ref="AL36:AM36"/>
    <mergeCell ref="AN36:AO36"/>
    <mergeCell ref="AP36:AQ36"/>
    <mergeCell ref="AR36:AS36"/>
    <mergeCell ref="T36:U36"/>
    <mergeCell ref="V36:W36"/>
    <mergeCell ref="X36:Y36"/>
    <mergeCell ref="Z36:AA36"/>
    <mergeCell ref="AD36:AE36"/>
    <mergeCell ref="AF36:AG36"/>
    <mergeCell ref="AT37:AU37"/>
    <mergeCell ref="AV37:AW37"/>
    <mergeCell ref="AJ35:AK35"/>
    <mergeCell ref="AL35:AM35"/>
    <mergeCell ref="AN35:AO35"/>
    <mergeCell ref="AP35:AQ35"/>
    <mergeCell ref="R35:S35"/>
    <mergeCell ref="T35:U35"/>
    <mergeCell ref="V35:W35"/>
    <mergeCell ref="X35:Y35"/>
    <mergeCell ref="Z35:AA35"/>
    <mergeCell ref="AD35:AE35"/>
    <mergeCell ref="C36:F36"/>
    <mergeCell ref="H36:I36"/>
    <mergeCell ref="J36:K36"/>
    <mergeCell ref="L36:M36"/>
    <mergeCell ref="N36:O36"/>
    <mergeCell ref="P36:Q36"/>
    <mergeCell ref="R36:S36"/>
    <mergeCell ref="AF35:AG35"/>
    <mergeCell ref="AH35:AI35"/>
    <mergeCell ref="AR34:AS34"/>
    <mergeCell ref="AT34:AU34"/>
    <mergeCell ref="AV34:AW34"/>
    <mergeCell ref="C35:F35"/>
    <mergeCell ref="H35:I35"/>
    <mergeCell ref="J35:K35"/>
    <mergeCell ref="L35:M35"/>
    <mergeCell ref="N35:O35"/>
    <mergeCell ref="P35:Q35"/>
    <mergeCell ref="AD34:AE34"/>
    <mergeCell ref="AF34:AG34"/>
    <mergeCell ref="AH34:AI34"/>
    <mergeCell ref="AJ34:AK34"/>
    <mergeCell ref="AL34:AM34"/>
    <mergeCell ref="AN34:AO34"/>
    <mergeCell ref="R34:S34"/>
    <mergeCell ref="T34:U34"/>
    <mergeCell ref="V34:W34"/>
    <mergeCell ref="X34:Y34"/>
    <mergeCell ref="Z34:AA34"/>
    <mergeCell ref="AB34:AC34"/>
    <mergeCell ref="AR35:AS35"/>
    <mergeCell ref="AT35:AU35"/>
    <mergeCell ref="AV35:AW35"/>
    <mergeCell ref="AL33:AM33"/>
    <mergeCell ref="AN33:AO33"/>
    <mergeCell ref="R33:S33"/>
    <mergeCell ref="T33:U33"/>
    <mergeCell ref="V33:W33"/>
    <mergeCell ref="X33:Y33"/>
    <mergeCell ref="Z33:AA33"/>
    <mergeCell ref="AB33:AC33"/>
    <mergeCell ref="AP34:AQ34"/>
    <mergeCell ref="C34:F34"/>
    <mergeCell ref="H34:I34"/>
    <mergeCell ref="J34:K34"/>
    <mergeCell ref="L34:M34"/>
    <mergeCell ref="N34:O34"/>
    <mergeCell ref="P34:Q34"/>
    <mergeCell ref="AD33:AE33"/>
    <mergeCell ref="AF33:AG33"/>
    <mergeCell ref="AH33:AI33"/>
    <mergeCell ref="AV32:AW32"/>
    <mergeCell ref="C33:F33"/>
    <mergeCell ref="H33:I33"/>
    <mergeCell ref="J33:K33"/>
    <mergeCell ref="L33:M33"/>
    <mergeCell ref="N33:O33"/>
    <mergeCell ref="P33:Q33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V32:W32"/>
    <mergeCell ref="X32:Y32"/>
    <mergeCell ref="Z32:AA32"/>
    <mergeCell ref="AB32:AC32"/>
    <mergeCell ref="AP33:AQ33"/>
    <mergeCell ref="AR33:AS33"/>
    <mergeCell ref="AT33:AU33"/>
    <mergeCell ref="AV33:AW33"/>
    <mergeCell ref="AJ33:AK33"/>
    <mergeCell ref="AR31:AS31"/>
    <mergeCell ref="AT31:AU31"/>
    <mergeCell ref="AV31:AW31"/>
    <mergeCell ref="C32:F32"/>
    <mergeCell ref="H32:I32"/>
    <mergeCell ref="J32:K32"/>
    <mergeCell ref="L32:M32"/>
    <mergeCell ref="N32:O32"/>
    <mergeCell ref="P32:Q32"/>
    <mergeCell ref="AD31:AE31"/>
    <mergeCell ref="AF31:AG31"/>
    <mergeCell ref="AH31:AI31"/>
    <mergeCell ref="AJ31:AK31"/>
    <mergeCell ref="AL31:AM31"/>
    <mergeCell ref="AN31:AO31"/>
    <mergeCell ref="R31:S31"/>
    <mergeCell ref="T31:U31"/>
    <mergeCell ref="V31:W31"/>
    <mergeCell ref="X31:Y31"/>
    <mergeCell ref="Z31:AA31"/>
    <mergeCell ref="AB31:AC31"/>
    <mergeCell ref="AP32:AQ32"/>
    <mergeCell ref="AR32:AS32"/>
    <mergeCell ref="AT32:AU32"/>
    <mergeCell ref="AL30:AM30"/>
    <mergeCell ref="AN30:AO30"/>
    <mergeCell ref="R30:S30"/>
    <mergeCell ref="T30:U30"/>
    <mergeCell ref="V30:W30"/>
    <mergeCell ref="X30:Y30"/>
    <mergeCell ref="Z30:AA30"/>
    <mergeCell ref="AB30:AC30"/>
    <mergeCell ref="AP31:AQ31"/>
    <mergeCell ref="C31:F31"/>
    <mergeCell ref="H31:I31"/>
    <mergeCell ref="J31:K31"/>
    <mergeCell ref="L31:M31"/>
    <mergeCell ref="N31:O31"/>
    <mergeCell ref="P31:Q31"/>
    <mergeCell ref="AD30:AE30"/>
    <mergeCell ref="AF30:AG30"/>
    <mergeCell ref="AH30:AI30"/>
    <mergeCell ref="AV29:AW29"/>
    <mergeCell ref="C30:F30"/>
    <mergeCell ref="H30:I30"/>
    <mergeCell ref="J30:K30"/>
    <mergeCell ref="L30:M30"/>
    <mergeCell ref="N30:O30"/>
    <mergeCell ref="P30:Q30"/>
    <mergeCell ref="AD29:AE29"/>
    <mergeCell ref="AF29:AG29"/>
    <mergeCell ref="AH29:AI29"/>
    <mergeCell ref="AJ29:AK29"/>
    <mergeCell ref="AL29:AM29"/>
    <mergeCell ref="AN29:AO29"/>
    <mergeCell ref="R29:S29"/>
    <mergeCell ref="T29:U29"/>
    <mergeCell ref="V29:W29"/>
    <mergeCell ref="X29:Y29"/>
    <mergeCell ref="Z29:AA29"/>
    <mergeCell ref="AB29:AC29"/>
    <mergeCell ref="AP30:AQ30"/>
    <mergeCell ref="AR30:AS30"/>
    <mergeCell ref="AT30:AU30"/>
    <mergeCell ref="AV30:AW30"/>
    <mergeCell ref="AJ30:AK30"/>
    <mergeCell ref="AR28:AS28"/>
    <mergeCell ref="AT28:AU28"/>
    <mergeCell ref="AV28:AW28"/>
    <mergeCell ref="C29:F29"/>
    <mergeCell ref="H29:I29"/>
    <mergeCell ref="J29:K29"/>
    <mergeCell ref="L29:M29"/>
    <mergeCell ref="N29:O29"/>
    <mergeCell ref="P29:Q29"/>
    <mergeCell ref="AD28:AE28"/>
    <mergeCell ref="AF28:AG28"/>
    <mergeCell ref="AH28:AI28"/>
    <mergeCell ref="AJ28:AK28"/>
    <mergeCell ref="AL28:AM28"/>
    <mergeCell ref="AN28:AO28"/>
    <mergeCell ref="R28:S28"/>
    <mergeCell ref="T28:U28"/>
    <mergeCell ref="V28:W28"/>
    <mergeCell ref="X28:Y28"/>
    <mergeCell ref="Z28:AA28"/>
    <mergeCell ref="AB28:AC28"/>
    <mergeCell ref="AP29:AQ29"/>
    <mergeCell ref="AR29:AS29"/>
    <mergeCell ref="AT29:AU29"/>
    <mergeCell ref="AL27:AM27"/>
    <mergeCell ref="AN27:AO27"/>
    <mergeCell ref="R27:S27"/>
    <mergeCell ref="T27:U27"/>
    <mergeCell ref="V27:W27"/>
    <mergeCell ref="X27:Y27"/>
    <mergeCell ref="Z27:AA27"/>
    <mergeCell ref="AB27:AC27"/>
    <mergeCell ref="AP28:AQ28"/>
    <mergeCell ref="C28:F28"/>
    <mergeCell ref="H28:I28"/>
    <mergeCell ref="J28:K28"/>
    <mergeCell ref="L28:M28"/>
    <mergeCell ref="N28:O28"/>
    <mergeCell ref="P28:Q28"/>
    <mergeCell ref="AD27:AE27"/>
    <mergeCell ref="AF27:AG27"/>
    <mergeCell ref="AH27:AI27"/>
    <mergeCell ref="AV26:AW26"/>
    <mergeCell ref="C27:F27"/>
    <mergeCell ref="H27:I27"/>
    <mergeCell ref="J27:K27"/>
    <mergeCell ref="L27:M27"/>
    <mergeCell ref="N27:O27"/>
    <mergeCell ref="P27:Q27"/>
    <mergeCell ref="AD26:AE26"/>
    <mergeCell ref="AF26:AG26"/>
    <mergeCell ref="AH26:AI26"/>
    <mergeCell ref="AJ26:AK26"/>
    <mergeCell ref="AL26:AM26"/>
    <mergeCell ref="AN26:AO26"/>
    <mergeCell ref="R26:S26"/>
    <mergeCell ref="T26:U26"/>
    <mergeCell ref="V26:W26"/>
    <mergeCell ref="X26:Y26"/>
    <mergeCell ref="Z26:AA26"/>
    <mergeCell ref="AB26:AC26"/>
    <mergeCell ref="AP27:AQ27"/>
    <mergeCell ref="AR27:AS27"/>
    <mergeCell ref="AT27:AU27"/>
    <mergeCell ref="AV27:AW27"/>
    <mergeCell ref="AJ27:AK27"/>
    <mergeCell ref="AR25:AS25"/>
    <mergeCell ref="AT25:AU25"/>
    <mergeCell ref="AV25:AW25"/>
    <mergeCell ref="C26:F26"/>
    <mergeCell ref="H26:I26"/>
    <mergeCell ref="J26:K26"/>
    <mergeCell ref="L26:M26"/>
    <mergeCell ref="N26:O26"/>
    <mergeCell ref="P26:Q26"/>
    <mergeCell ref="AD25:AE25"/>
    <mergeCell ref="AF25:AG25"/>
    <mergeCell ref="AH25:AI25"/>
    <mergeCell ref="AJ25:AK25"/>
    <mergeCell ref="AL25:AM25"/>
    <mergeCell ref="AN25:AO25"/>
    <mergeCell ref="R25:S25"/>
    <mergeCell ref="T25:U25"/>
    <mergeCell ref="V25:W25"/>
    <mergeCell ref="X25:Y25"/>
    <mergeCell ref="Z25:AA25"/>
    <mergeCell ref="AB25:AC25"/>
    <mergeCell ref="AP26:AQ26"/>
    <mergeCell ref="AR26:AS26"/>
    <mergeCell ref="AT26:AU26"/>
    <mergeCell ref="AL24:AM24"/>
    <mergeCell ref="AN24:AO24"/>
    <mergeCell ref="R24:S24"/>
    <mergeCell ref="T24:U24"/>
    <mergeCell ref="V24:W24"/>
    <mergeCell ref="X24:Y24"/>
    <mergeCell ref="Z24:AA24"/>
    <mergeCell ref="AB24:AC24"/>
    <mergeCell ref="AP25:AQ25"/>
    <mergeCell ref="C25:F25"/>
    <mergeCell ref="H25:I25"/>
    <mergeCell ref="J25:K25"/>
    <mergeCell ref="L25:M25"/>
    <mergeCell ref="N25:O25"/>
    <mergeCell ref="P25:Q25"/>
    <mergeCell ref="AD24:AE24"/>
    <mergeCell ref="AF24:AG24"/>
    <mergeCell ref="AH24:AI24"/>
    <mergeCell ref="AV23:AW23"/>
    <mergeCell ref="C24:F24"/>
    <mergeCell ref="H24:I24"/>
    <mergeCell ref="J24:K24"/>
    <mergeCell ref="L24:M24"/>
    <mergeCell ref="N24:O24"/>
    <mergeCell ref="P24:Q24"/>
    <mergeCell ref="AD23:AE23"/>
    <mergeCell ref="AF23:AG23"/>
    <mergeCell ref="AH23:AI23"/>
    <mergeCell ref="AJ23:AK23"/>
    <mergeCell ref="AL23:AM23"/>
    <mergeCell ref="AN23:AO23"/>
    <mergeCell ref="R23:S23"/>
    <mergeCell ref="T23:U23"/>
    <mergeCell ref="V23:W23"/>
    <mergeCell ref="X23:Y23"/>
    <mergeCell ref="Z23:AA23"/>
    <mergeCell ref="AB23:AC23"/>
    <mergeCell ref="AP24:AQ24"/>
    <mergeCell ref="AR24:AS24"/>
    <mergeCell ref="AT24:AU24"/>
    <mergeCell ref="AV24:AW24"/>
    <mergeCell ref="AJ24:AK24"/>
    <mergeCell ref="AR22:AS22"/>
    <mergeCell ref="AT22:AU22"/>
    <mergeCell ref="AV22:AW22"/>
    <mergeCell ref="C23:F23"/>
    <mergeCell ref="H23:I23"/>
    <mergeCell ref="J23:K23"/>
    <mergeCell ref="L23:M23"/>
    <mergeCell ref="N23:O23"/>
    <mergeCell ref="P23:Q23"/>
    <mergeCell ref="AD22:AE22"/>
    <mergeCell ref="AF22:AG22"/>
    <mergeCell ref="AH22:AI22"/>
    <mergeCell ref="AJ22:AK22"/>
    <mergeCell ref="AL22:AM22"/>
    <mergeCell ref="AN22:AO22"/>
    <mergeCell ref="R22:S22"/>
    <mergeCell ref="T22:U22"/>
    <mergeCell ref="V22:W22"/>
    <mergeCell ref="X22:Y22"/>
    <mergeCell ref="Z22:AA22"/>
    <mergeCell ref="AB22:AC22"/>
    <mergeCell ref="AP23:AQ23"/>
    <mergeCell ref="AR23:AS23"/>
    <mergeCell ref="AT23:AU23"/>
    <mergeCell ref="AL21:AM21"/>
    <mergeCell ref="AN21:AO21"/>
    <mergeCell ref="R21:S21"/>
    <mergeCell ref="T21:U21"/>
    <mergeCell ref="V21:W21"/>
    <mergeCell ref="X21:Y21"/>
    <mergeCell ref="Z21:AA21"/>
    <mergeCell ref="AB21:AC21"/>
    <mergeCell ref="AP22:AQ22"/>
    <mergeCell ref="C22:F22"/>
    <mergeCell ref="H22:I22"/>
    <mergeCell ref="J22:K22"/>
    <mergeCell ref="L22:M22"/>
    <mergeCell ref="N22:O22"/>
    <mergeCell ref="P22:Q22"/>
    <mergeCell ref="AD21:AE21"/>
    <mergeCell ref="AF21:AG21"/>
    <mergeCell ref="AH21:AI21"/>
    <mergeCell ref="AV20:AW20"/>
    <mergeCell ref="C21:F21"/>
    <mergeCell ref="H21:I21"/>
    <mergeCell ref="J21:K21"/>
    <mergeCell ref="L21:M21"/>
    <mergeCell ref="N21:O21"/>
    <mergeCell ref="P21:Q21"/>
    <mergeCell ref="AD20:AE20"/>
    <mergeCell ref="AF20:AG20"/>
    <mergeCell ref="AH20:AI20"/>
    <mergeCell ref="AJ20:AK20"/>
    <mergeCell ref="AL20:AM20"/>
    <mergeCell ref="AN20:AO20"/>
    <mergeCell ref="R20:S20"/>
    <mergeCell ref="T20:U20"/>
    <mergeCell ref="V20:W20"/>
    <mergeCell ref="X20:Y20"/>
    <mergeCell ref="Z20:AA20"/>
    <mergeCell ref="AB20:AC20"/>
    <mergeCell ref="AP21:AQ21"/>
    <mergeCell ref="AR21:AS21"/>
    <mergeCell ref="AT21:AU21"/>
    <mergeCell ref="AV21:AW21"/>
    <mergeCell ref="AJ21:AK21"/>
    <mergeCell ref="AR19:AS19"/>
    <mergeCell ref="AT19:AU19"/>
    <mergeCell ref="AV19:AW19"/>
    <mergeCell ref="C20:F20"/>
    <mergeCell ref="H20:I20"/>
    <mergeCell ref="J20:K20"/>
    <mergeCell ref="L20:M20"/>
    <mergeCell ref="N20:O20"/>
    <mergeCell ref="P20:Q20"/>
    <mergeCell ref="AD19:AE19"/>
    <mergeCell ref="AF19:AG19"/>
    <mergeCell ref="AH19:AI19"/>
    <mergeCell ref="AJ19:AK19"/>
    <mergeCell ref="AL19:AM19"/>
    <mergeCell ref="AN19:AO19"/>
    <mergeCell ref="R19:S19"/>
    <mergeCell ref="T19:U19"/>
    <mergeCell ref="V19:W19"/>
    <mergeCell ref="X19:Y19"/>
    <mergeCell ref="Z19:AA19"/>
    <mergeCell ref="AB19:AC19"/>
    <mergeCell ref="AP20:AQ20"/>
    <mergeCell ref="AR20:AS20"/>
    <mergeCell ref="AT20:AU20"/>
    <mergeCell ref="AL18:AM18"/>
    <mergeCell ref="AN18:AO18"/>
    <mergeCell ref="R18:S18"/>
    <mergeCell ref="T18:U18"/>
    <mergeCell ref="V18:W18"/>
    <mergeCell ref="X18:Y18"/>
    <mergeCell ref="Z18:AA18"/>
    <mergeCell ref="AB18:AC18"/>
    <mergeCell ref="AP19:AQ19"/>
    <mergeCell ref="C19:F19"/>
    <mergeCell ref="H19:I19"/>
    <mergeCell ref="J19:K19"/>
    <mergeCell ref="L19:M19"/>
    <mergeCell ref="N19:O19"/>
    <mergeCell ref="P19:Q19"/>
    <mergeCell ref="AD18:AE18"/>
    <mergeCell ref="AF18:AG18"/>
    <mergeCell ref="AH18:AI18"/>
    <mergeCell ref="AV17:AW17"/>
    <mergeCell ref="C18:F18"/>
    <mergeCell ref="H18:I18"/>
    <mergeCell ref="J18:K18"/>
    <mergeCell ref="L18:M18"/>
    <mergeCell ref="N18:O18"/>
    <mergeCell ref="P18:Q18"/>
    <mergeCell ref="AD17:AE17"/>
    <mergeCell ref="AF17:AG17"/>
    <mergeCell ref="AH17:AI17"/>
    <mergeCell ref="AJ17:AK17"/>
    <mergeCell ref="AL17:AM17"/>
    <mergeCell ref="AN17:AO17"/>
    <mergeCell ref="R17:S17"/>
    <mergeCell ref="T17:U17"/>
    <mergeCell ref="V17:W17"/>
    <mergeCell ref="X17:Y17"/>
    <mergeCell ref="Z17:AA17"/>
    <mergeCell ref="AB17:AC17"/>
    <mergeCell ref="AP18:AQ18"/>
    <mergeCell ref="AR18:AS18"/>
    <mergeCell ref="AT18:AU18"/>
    <mergeCell ref="AV18:AW18"/>
    <mergeCell ref="AJ18:AK18"/>
    <mergeCell ref="AV16:AW16"/>
    <mergeCell ref="C17:F17"/>
    <mergeCell ref="H17:I17"/>
    <mergeCell ref="J17:K17"/>
    <mergeCell ref="L17:M17"/>
    <mergeCell ref="N17:O17"/>
    <mergeCell ref="P17:Q17"/>
    <mergeCell ref="AD16:AE16"/>
    <mergeCell ref="AF16:AG16"/>
    <mergeCell ref="AH16:AI16"/>
    <mergeCell ref="AJ16:AK16"/>
    <mergeCell ref="AL16:AM16"/>
    <mergeCell ref="AN16:AO16"/>
    <mergeCell ref="R16:S16"/>
    <mergeCell ref="T16:U16"/>
    <mergeCell ref="V16:W16"/>
    <mergeCell ref="X16:Y16"/>
    <mergeCell ref="Z16:AA16"/>
    <mergeCell ref="AB16:AC16"/>
    <mergeCell ref="C16:F16"/>
    <mergeCell ref="H16:I16"/>
    <mergeCell ref="AP17:AQ17"/>
    <mergeCell ref="AR17:AS17"/>
    <mergeCell ref="AT17:AU17"/>
    <mergeCell ref="J16:K16"/>
    <mergeCell ref="L16:M16"/>
    <mergeCell ref="N16:O16"/>
    <mergeCell ref="P16:Q16"/>
    <mergeCell ref="AL15:AM15"/>
    <mergeCell ref="AN15:AO15"/>
    <mergeCell ref="AP15:AQ15"/>
    <mergeCell ref="AR15:AS15"/>
    <mergeCell ref="AT15:AU15"/>
    <mergeCell ref="AP16:AQ16"/>
    <mergeCell ref="AR16:AS16"/>
    <mergeCell ref="AT16:AU16"/>
    <mergeCell ref="AV15:AW15"/>
    <mergeCell ref="Z15:AA15"/>
    <mergeCell ref="AB15:AC15"/>
    <mergeCell ref="AD15:AE15"/>
    <mergeCell ref="AF15:AG15"/>
    <mergeCell ref="AH15:AI15"/>
    <mergeCell ref="AJ15:AK15"/>
    <mergeCell ref="N15:O15"/>
    <mergeCell ref="P15:Q15"/>
    <mergeCell ref="R15:S15"/>
    <mergeCell ref="T15:U15"/>
    <mergeCell ref="V15:W15"/>
    <mergeCell ref="X15:Y15"/>
    <mergeCell ref="AL13:AM14"/>
    <mergeCell ref="AN13:AO14"/>
    <mergeCell ref="AP13:AQ14"/>
    <mergeCell ref="AR13:AS14"/>
    <mergeCell ref="AT13:AU14"/>
    <mergeCell ref="AV13:AW14"/>
    <mergeCell ref="Z13:AA14"/>
    <mergeCell ref="AB13:AC14"/>
    <mergeCell ref="AD13:AE14"/>
    <mergeCell ref="AF13:AG14"/>
    <mergeCell ref="AH13:AI14"/>
    <mergeCell ref="AJ13:AK14"/>
    <mergeCell ref="T13:U14"/>
    <mergeCell ref="V13:W14"/>
    <mergeCell ref="X13:Y14"/>
    <mergeCell ref="B13:B15"/>
    <mergeCell ref="C13:F15"/>
    <mergeCell ref="G13:G15"/>
    <mergeCell ref="H13:I14"/>
    <mergeCell ref="J13:K14"/>
    <mergeCell ref="L13:M14"/>
    <mergeCell ref="H15:I15"/>
    <mergeCell ref="J15:K15"/>
    <mergeCell ref="L15:M15"/>
    <mergeCell ref="B2:G2"/>
    <mergeCell ref="B4:E4"/>
    <mergeCell ref="B5:E5"/>
    <mergeCell ref="B6:E6"/>
    <mergeCell ref="B10:H11"/>
    <mergeCell ref="B12:E12"/>
    <mergeCell ref="N13:O14"/>
    <mergeCell ref="P13:Q14"/>
    <mergeCell ref="R13:S14"/>
  </mergeCells>
  <pageMargins left="0.23622047244094491" right="0.23622047244094491" top="0.74803149606299213" bottom="0.74803149606299213" header="0.31496062992125984" footer="0.31496062992125984"/>
  <pageSetup paperSize="9" scale="71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Упрощенная финансовая модель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rusvedus@gmail.com</dc:creator>
  <cp:lastModifiedBy>Alex Bolduev</cp:lastModifiedBy>
  <dcterms:created xsi:type="dcterms:W3CDTF">2024-06-05T01:09:47Z</dcterms:created>
  <dcterms:modified xsi:type="dcterms:W3CDTF">2024-06-05T01:18:11Z</dcterms:modified>
</cp:coreProperties>
</file>